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ovdep\Общая\На проверку Гневашева ПА\оригиналы решений\финуправление\исполнение бюджета\"/>
    </mc:Choice>
  </mc:AlternateContent>
  <bookViews>
    <workbookView xWindow="0" yWindow="0" windowWidth="21570" windowHeight="8085"/>
  </bookViews>
  <sheets>
    <sheet name="2021" sheetId="21" r:id="rId1"/>
  </sheets>
  <definedNames>
    <definedName name="_xlnm._FilterDatabase" localSheetId="0" hidden="1">'2021'!$A$13:$AE$1091</definedName>
    <definedName name="BFT_Print_Titles" localSheetId="0">'2021'!$12:$13</definedName>
    <definedName name="_xlnm.Print_Titles" localSheetId="0">'2021'!$12:$13</definedName>
  </definedNames>
  <calcPr calcId="162913"/>
</workbook>
</file>

<file path=xl/calcChain.xml><?xml version="1.0" encoding="utf-8"?>
<calcChain xmlns="http://schemas.openxmlformats.org/spreadsheetml/2006/main">
  <c r="I595" i="21" l="1"/>
  <c r="H595" i="21"/>
  <c r="J623" i="21"/>
  <c r="K623" i="21"/>
  <c r="L623" i="21"/>
  <c r="M623" i="21"/>
  <c r="N623" i="21"/>
  <c r="O623" i="21"/>
  <c r="P623" i="21"/>
  <c r="Q623" i="21"/>
  <c r="R623" i="21"/>
  <c r="S623" i="21"/>
  <c r="T623" i="21"/>
  <c r="U623" i="21"/>
  <c r="V623" i="21"/>
  <c r="W623" i="21"/>
  <c r="X623" i="21"/>
  <c r="Y623" i="21"/>
  <c r="Z623" i="21"/>
  <c r="AA623" i="21"/>
  <c r="AB623" i="21"/>
  <c r="AC623" i="21"/>
  <c r="AD623" i="21"/>
  <c r="I729" i="21"/>
  <c r="J729" i="21"/>
  <c r="K729" i="21"/>
  <c r="L729" i="21"/>
  <c r="M729" i="21"/>
  <c r="N729" i="21"/>
  <c r="O729" i="21"/>
  <c r="P729" i="21"/>
  <c r="Q729" i="21"/>
  <c r="R729" i="21"/>
  <c r="S729" i="21"/>
  <c r="T729" i="21"/>
  <c r="U729" i="21"/>
  <c r="V729" i="21"/>
  <c r="W729" i="21"/>
  <c r="X729" i="21"/>
  <c r="Y729" i="21"/>
  <c r="Z729" i="21"/>
  <c r="AA729" i="21"/>
  <c r="AB729" i="21"/>
  <c r="AC729" i="21"/>
  <c r="AD729" i="21"/>
  <c r="H734" i="21"/>
  <c r="H739" i="21"/>
  <c r="H746" i="21"/>
  <c r="H745" i="21" s="1"/>
  <c r="H751" i="21"/>
  <c r="H750" i="21" s="1"/>
  <c r="H754" i="21"/>
  <c r="H758" i="21"/>
  <c r="H757" i="21" s="1"/>
  <c r="H764" i="21"/>
  <c r="H767" i="21"/>
  <c r="H780" i="21"/>
  <c r="H779" i="21" s="1"/>
  <c r="H778" i="21" s="1"/>
  <c r="H785" i="21"/>
  <c r="H788" i="21"/>
  <c r="H795" i="21"/>
  <c r="H799" i="21"/>
  <c r="H798" i="21" s="1"/>
  <c r="H805" i="21"/>
  <c r="H804" i="21" s="1"/>
  <c r="H809" i="21"/>
  <c r="H808" i="21" s="1"/>
  <c r="H812" i="21"/>
  <c r="H811" i="21" s="1"/>
  <c r="H816" i="21"/>
  <c r="H823" i="21"/>
  <c r="H835" i="21"/>
  <c r="H838" i="21"/>
  <c r="H837" i="21" s="1"/>
  <c r="H841" i="21"/>
  <c r="H840" i="21" s="1"/>
  <c r="H844" i="21"/>
  <c r="H843" i="21" s="1"/>
  <c r="H847" i="21"/>
  <c r="H846" i="21" s="1"/>
  <c r="H851" i="21"/>
  <c r="H850" i="21" s="1"/>
  <c r="H856" i="21"/>
  <c r="H855" i="21" s="1"/>
  <c r="H854" i="21" s="1"/>
  <c r="H860" i="21"/>
  <c r="H859" i="21" s="1"/>
  <c r="H864" i="21"/>
  <c r="H863" i="21" s="1"/>
  <c r="H868" i="21"/>
  <c r="H871" i="21"/>
  <c r="H873" i="21"/>
  <c r="H876" i="21"/>
  <c r="H884" i="21"/>
  <c r="H883" i="21" s="1"/>
  <c r="H882" i="21" s="1"/>
  <c r="H881" i="21" s="1"/>
  <c r="H891" i="21"/>
  <c r="H890" i="21" s="1"/>
  <c r="H894" i="21"/>
  <c r="H897" i="21"/>
  <c r="H900" i="21"/>
  <c r="H903" i="21"/>
  <c r="H906" i="21"/>
  <c r="H909" i="21"/>
  <c r="H912" i="21"/>
  <c r="H915" i="21"/>
  <c r="H918" i="21"/>
  <c r="H922" i="21"/>
  <c r="H925" i="21"/>
  <c r="H928" i="21"/>
  <c r="H931" i="21"/>
  <c r="H934" i="21"/>
  <c r="H938" i="21"/>
  <c r="H941" i="21"/>
  <c r="H944" i="21"/>
  <c r="H947" i="21"/>
  <c r="H950" i="21"/>
  <c r="H952" i="21"/>
  <c r="H955" i="21"/>
  <c r="H957" i="21"/>
  <c r="H963" i="21"/>
  <c r="H966" i="21"/>
  <c r="H971" i="21"/>
  <c r="H976" i="21"/>
  <c r="H979" i="21"/>
  <c r="H982" i="21"/>
  <c r="H981" i="21" s="1"/>
  <c r="H985" i="21"/>
  <c r="H992" i="21"/>
  <c r="H997" i="21"/>
  <c r="H1004" i="21"/>
  <c r="H1013" i="21"/>
  <c r="H1015" i="21"/>
  <c r="H1019" i="21"/>
  <c r="H1018" i="21" s="1"/>
  <c r="H1022" i="21"/>
  <c r="H1021" i="21" s="1"/>
  <c r="H1025" i="21"/>
  <c r="H1024" i="21" s="1"/>
  <c r="H1031" i="21"/>
  <c r="H1030" i="21" s="1"/>
  <c r="H1029" i="21" s="1"/>
  <c r="H1042" i="21"/>
  <c r="H1041" i="21" s="1"/>
  <c r="H1040" i="21" s="1"/>
  <c r="H1046" i="21"/>
  <c r="H1045" i="21" s="1"/>
  <c r="H1049" i="21"/>
  <c r="H1051" i="21"/>
  <c r="H1057" i="21"/>
  <c r="H1056" i="21" s="1"/>
  <c r="H1055" i="21" s="1"/>
  <c r="H1054" i="21" s="1"/>
  <c r="H1062" i="21"/>
  <c r="H1061" i="21" s="1"/>
  <c r="H1060" i="21" s="1"/>
  <c r="H1059" i="21" s="1"/>
  <c r="H1067" i="21"/>
  <c r="H1070" i="21"/>
  <c r="H1073" i="21"/>
  <c r="H1080" i="21"/>
  <c r="H1079" i="21" s="1"/>
  <c r="H1078" i="21" s="1"/>
  <c r="H1077" i="21" s="1"/>
  <c r="H1076" i="21" s="1"/>
  <c r="H1086" i="21"/>
  <c r="H1085" i="21" s="1"/>
  <c r="H1084" i="21" s="1"/>
  <c r="H1089" i="21"/>
  <c r="H1088" i="21" s="1"/>
  <c r="I719" i="21"/>
  <c r="I686" i="21"/>
  <c r="I734" i="21"/>
  <c r="I458" i="21"/>
  <c r="I446" i="21"/>
  <c r="J446" i="21"/>
  <c r="K446" i="21"/>
  <c r="L446" i="21"/>
  <c r="M446" i="21"/>
  <c r="N446" i="21"/>
  <c r="O446" i="21"/>
  <c r="P446" i="21"/>
  <c r="Q446" i="21"/>
  <c r="R446" i="21"/>
  <c r="S446" i="21"/>
  <c r="T446" i="21"/>
  <c r="U446" i="21"/>
  <c r="V446" i="21"/>
  <c r="W446" i="21"/>
  <c r="X446" i="21"/>
  <c r="Y446" i="21"/>
  <c r="Z446" i="21"/>
  <c r="AA446" i="21"/>
  <c r="AB446" i="21"/>
  <c r="AC446" i="21"/>
  <c r="AD446" i="21"/>
  <c r="I1004" i="21"/>
  <c r="J1004" i="21"/>
  <c r="K1004" i="21"/>
  <c r="L1004" i="21"/>
  <c r="M1004" i="21"/>
  <c r="N1004" i="21"/>
  <c r="O1004" i="21"/>
  <c r="P1004" i="21"/>
  <c r="Q1004" i="21"/>
  <c r="R1004" i="21"/>
  <c r="S1004" i="21"/>
  <c r="T1004" i="21"/>
  <c r="U1004" i="21"/>
  <c r="V1004" i="21"/>
  <c r="W1004" i="21"/>
  <c r="X1004" i="21"/>
  <c r="Y1004" i="21"/>
  <c r="Z1004" i="21"/>
  <c r="AA1004" i="21"/>
  <c r="AB1004" i="21"/>
  <c r="AC1004" i="21"/>
  <c r="AD1004" i="21"/>
  <c r="I992" i="21"/>
  <c r="I488" i="21"/>
  <c r="H488" i="21"/>
  <c r="I472" i="21"/>
  <c r="J472" i="21"/>
  <c r="K472" i="21"/>
  <c r="L472" i="21"/>
  <c r="M472" i="21"/>
  <c r="N472" i="21"/>
  <c r="O472" i="21"/>
  <c r="P472" i="21"/>
  <c r="Q472" i="21"/>
  <c r="R472" i="21"/>
  <c r="S472" i="21"/>
  <c r="T472" i="21"/>
  <c r="U472" i="21"/>
  <c r="V472" i="21"/>
  <c r="W472" i="21"/>
  <c r="X472" i="21"/>
  <c r="Y472" i="21"/>
  <c r="Z472" i="21"/>
  <c r="AA472" i="21"/>
  <c r="AB472" i="21"/>
  <c r="AC472" i="21"/>
  <c r="AD472" i="21"/>
  <c r="I844" i="21"/>
  <c r="I34" i="21"/>
  <c r="J34" i="21"/>
  <c r="K34" i="21"/>
  <c r="L34" i="21"/>
  <c r="M34" i="21"/>
  <c r="N34" i="21"/>
  <c r="O34" i="21"/>
  <c r="P34" i="21"/>
  <c r="Q34" i="21"/>
  <c r="R34" i="21"/>
  <c r="S34" i="21"/>
  <c r="T34" i="21"/>
  <c r="U34" i="21"/>
  <c r="V34" i="21"/>
  <c r="W34" i="21"/>
  <c r="X34" i="21"/>
  <c r="Y34" i="21"/>
  <c r="Z34" i="21"/>
  <c r="AA34" i="21"/>
  <c r="AB34" i="21"/>
  <c r="AC34" i="21"/>
  <c r="AD34" i="21"/>
  <c r="H616" i="21"/>
  <c r="H615" i="21" s="1"/>
  <c r="H1012" i="21" l="1"/>
  <c r="H889" i="21"/>
  <c r="H888" i="21" s="1"/>
  <c r="H1048" i="21"/>
  <c r="H1044" i="21" s="1"/>
  <c r="H1028" i="21" s="1"/>
  <c r="H815" i="21"/>
  <c r="H803" i="21" s="1"/>
  <c r="H954" i="21"/>
  <c r="H867" i="21"/>
  <c r="H866" i="21" s="1"/>
  <c r="H1017" i="21"/>
  <c r="H763" i="21"/>
  <c r="H762" i="21" s="1"/>
  <c r="H761" i="21" s="1"/>
  <c r="H962" i="21"/>
  <c r="H961" i="21" s="1"/>
  <c r="H960" i="21" s="1"/>
  <c r="H744" i="21"/>
  <c r="H1066" i="21"/>
  <c r="H1083" i="21"/>
  <c r="H984" i="21"/>
  <c r="H784" i="21"/>
  <c r="H783" i="21" s="1"/>
  <c r="H794" i="21"/>
  <c r="H793" i="21" s="1"/>
  <c r="H858" i="21"/>
  <c r="H853" i="21" s="1"/>
  <c r="H849" i="21" s="1"/>
  <c r="H975" i="21"/>
  <c r="H834" i="21"/>
  <c r="I1015" i="21"/>
  <c r="I1012" i="21" s="1"/>
  <c r="J975" i="21"/>
  <c r="K975" i="21"/>
  <c r="L975" i="21"/>
  <c r="M975" i="21"/>
  <c r="N975" i="21"/>
  <c r="O975" i="21"/>
  <c r="P975" i="21"/>
  <c r="Q975" i="21"/>
  <c r="R975" i="21"/>
  <c r="S975" i="21"/>
  <c r="T975" i="21"/>
  <c r="U975" i="21"/>
  <c r="V975" i="21"/>
  <c r="W975" i="21"/>
  <c r="X975" i="21"/>
  <c r="Y975" i="21"/>
  <c r="Z975" i="21"/>
  <c r="AA975" i="21"/>
  <c r="AB975" i="21"/>
  <c r="AC975" i="21"/>
  <c r="AD975" i="21"/>
  <c r="I979" i="21"/>
  <c r="I966" i="21"/>
  <c r="H719" i="21"/>
  <c r="I871" i="21"/>
  <c r="I767" i="21"/>
  <c r="I754" i="21"/>
  <c r="I649" i="21"/>
  <c r="H649" i="21"/>
  <c r="I620" i="21"/>
  <c r="I619" i="21" s="1"/>
  <c r="I616" i="21"/>
  <c r="I615" i="21" s="1"/>
  <c r="J615" i="21"/>
  <c r="J611" i="21" s="1"/>
  <c r="J552" i="21" s="1"/>
  <c r="K615" i="21"/>
  <c r="K611" i="21" s="1"/>
  <c r="K552" i="21" s="1"/>
  <c r="L615" i="21"/>
  <c r="L611" i="21" s="1"/>
  <c r="L552" i="21" s="1"/>
  <c r="M615" i="21"/>
  <c r="M611" i="21" s="1"/>
  <c r="M552" i="21" s="1"/>
  <c r="N615" i="21"/>
  <c r="N611" i="21" s="1"/>
  <c r="N552" i="21" s="1"/>
  <c r="O615" i="21"/>
  <c r="O611" i="21" s="1"/>
  <c r="O552" i="21" s="1"/>
  <c r="P615" i="21"/>
  <c r="P611" i="21" s="1"/>
  <c r="P552" i="21" s="1"/>
  <c r="Q615" i="21"/>
  <c r="Q611" i="21" s="1"/>
  <c r="Q552" i="21" s="1"/>
  <c r="R615" i="21"/>
  <c r="R611" i="21" s="1"/>
  <c r="R552" i="21" s="1"/>
  <c r="S615" i="21"/>
  <c r="S611" i="21" s="1"/>
  <c r="S552" i="21" s="1"/>
  <c r="T615" i="21"/>
  <c r="T611" i="21" s="1"/>
  <c r="T552" i="21" s="1"/>
  <c r="U615" i="21"/>
  <c r="U611" i="21" s="1"/>
  <c r="U552" i="21" s="1"/>
  <c r="V615" i="21"/>
  <c r="V611" i="21" s="1"/>
  <c r="V552" i="21" s="1"/>
  <c r="W615" i="21"/>
  <c r="W611" i="21" s="1"/>
  <c r="W552" i="21" s="1"/>
  <c r="X615" i="21"/>
  <c r="X611" i="21" s="1"/>
  <c r="X552" i="21" s="1"/>
  <c r="Y615" i="21"/>
  <c r="Y611" i="21" s="1"/>
  <c r="Y552" i="21" s="1"/>
  <c r="Z615" i="21"/>
  <c r="Z611" i="21" s="1"/>
  <c r="Z552" i="21" s="1"/>
  <c r="AA615" i="21"/>
  <c r="AA611" i="21" s="1"/>
  <c r="AA552" i="21" s="1"/>
  <c r="AB615" i="21"/>
  <c r="AB611" i="21" s="1"/>
  <c r="AB552" i="21" s="1"/>
  <c r="AC615" i="21"/>
  <c r="AC611" i="21" s="1"/>
  <c r="AC552" i="21" s="1"/>
  <c r="AD615" i="21"/>
  <c r="AD611" i="21" s="1"/>
  <c r="AD552" i="21" s="1"/>
  <c r="I491" i="21"/>
  <c r="H491" i="21"/>
  <c r="H347" i="21"/>
  <c r="I65" i="21"/>
  <c r="I64" i="21" s="1"/>
  <c r="I63" i="21" s="1"/>
  <c r="H65" i="21"/>
  <c r="H64" i="21" s="1"/>
  <c r="H63" i="21" s="1"/>
  <c r="I114" i="21"/>
  <c r="H114" i="21"/>
  <c r="I82" i="21"/>
  <c r="H82" i="21"/>
  <c r="I1022" i="21"/>
  <c r="I1021" i="21" s="1"/>
  <c r="I976" i="21"/>
  <c r="I957" i="21"/>
  <c r="J957" i="21"/>
  <c r="K957" i="21"/>
  <c r="L957" i="21"/>
  <c r="M957" i="21"/>
  <c r="N957" i="21"/>
  <c r="O957" i="21"/>
  <c r="P957" i="21"/>
  <c r="Q957" i="21"/>
  <c r="R957" i="21"/>
  <c r="S957" i="21"/>
  <c r="T957" i="21"/>
  <c r="U957" i="21"/>
  <c r="V957" i="21"/>
  <c r="W957" i="21"/>
  <c r="X957" i="21"/>
  <c r="Y957" i="21"/>
  <c r="Z957" i="21"/>
  <c r="AA957" i="21"/>
  <c r="AB957" i="21"/>
  <c r="AC957" i="21"/>
  <c r="AD957" i="21"/>
  <c r="H729" i="21"/>
  <c r="H802" i="21" l="1"/>
  <c r="H887" i="21"/>
  <c r="H1065" i="21"/>
  <c r="H1064" i="21" s="1"/>
  <c r="H1027" i="21" s="1"/>
  <c r="H974" i="21"/>
  <c r="H973" i="21" s="1"/>
  <c r="H782" i="21"/>
  <c r="H630" i="21"/>
  <c r="H634" i="21"/>
  <c r="I816" i="21"/>
  <c r="I764" i="21"/>
  <c r="I758" i="21"/>
  <c r="I757" i="21" s="1"/>
  <c r="I714" i="21"/>
  <c r="H714" i="21"/>
  <c r="I683" i="21"/>
  <c r="H683" i="21"/>
  <c r="H880" i="21" l="1"/>
  <c r="H879" i="21" s="1"/>
  <c r="I675" i="21"/>
  <c r="H675" i="21"/>
  <c r="I626" i="21"/>
  <c r="I625" i="21" s="1"/>
  <c r="I624" i="21" s="1"/>
  <c r="H626" i="21"/>
  <c r="H625" i="21" s="1"/>
  <c r="H624" i="21" s="1"/>
  <c r="I604" i="21"/>
  <c r="H604" i="21"/>
  <c r="H582" i="21"/>
  <c r="I579" i="21"/>
  <c r="H579" i="21"/>
  <c r="H541" i="21"/>
  <c r="H531" i="21"/>
  <c r="I541" i="21"/>
  <c r="H376" i="21"/>
  <c r="I384" i="21"/>
  <c r="H384" i="21"/>
  <c r="I376" i="21"/>
  <c r="I481" i="21"/>
  <c r="I480" i="21" s="1"/>
  <c r="H481" i="21"/>
  <c r="H480" i="21" s="1"/>
  <c r="I508" i="21"/>
  <c r="J508" i="21"/>
  <c r="K508" i="21"/>
  <c r="L508" i="21"/>
  <c r="M508" i="21"/>
  <c r="N508" i="21"/>
  <c r="O508" i="21"/>
  <c r="P508" i="21"/>
  <c r="Q508" i="21"/>
  <c r="R508" i="21"/>
  <c r="S508" i="21"/>
  <c r="T508" i="21"/>
  <c r="U508" i="21"/>
  <c r="V508" i="21"/>
  <c r="W508" i="21"/>
  <c r="X508" i="21"/>
  <c r="Y508" i="21"/>
  <c r="Z508" i="21"/>
  <c r="AA508" i="21"/>
  <c r="AB508" i="21"/>
  <c r="AC508" i="21"/>
  <c r="AD508" i="21"/>
  <c r="H508" i="21"/>
  <c r="I443" i="21"/>
  <c r="H443" i="21"/>
  <c r="I394" i="21"/>
  <c r="H394" i="21"/>
  <c r="I336" i="21"/>
  <c r="H336" i="21"/>
  <c r="I167" i="21"/>
  <c r="H167" i="21"/>
  <c r="I150" i="21"/>
  <c r="H150" i="21"/>
  <c r="H19" i="21"/>
  <c r="I262" i="21"/>
  <c r="H262" i="21"/>
  <c r="I256" i="21"/>
  <c r="I255" i="21" s="1"/>
  <c r="I254" i="21" s="1"/>
  <c r="H256" i="21"/>
  <c r="H255" i="21" s="1"/>
  <c r="H254" i="21" s="1"/>
  <c r="I246" i="21"/>
  <c r="H246" i="21"/>
  <c r="H237" i="21"/>
  <c r="H106" i="21"/>
  <c r="I109" i="21"/>
  <c r="H109" i="21"/>
  <c r="I106" i="21"/>
  <c r="I96" i="21"/>
  <c r="H96" i="21"/>
  <c r="I91" i="21"/>
  <c r="J91" i="21"/>
  <c r="K91" i="21"/>
  <c r="L91" i="21"/>
  <c r="M91" i="21"/>
  <c r="N91" i="21"/>
  <c r="O91" i="21"/>
  <c r="P91" i="21"/>
  <c r="Q91" i="21"/>
  <c r="R91" i="21"/>
  <c r="S91" i="21"/>
  <c r="T91" i="21"/>
  <c r="U91" i="21"/>
  <c r="V91" i="21"/>
  <c r="W91" i="21"/>
  <c r="X91" i="21"/>
  <c r="Y91" i="21"/>
  <c r="Z91" i="21"/>
  <c r="AA91" i="21"/>
  <c r="AB91" i="21"/>
  <c r="AC91" i="21"/>
  <c r="AD91" i="21"/>
  <c r="H91" i="21"/>
  <c r="H34" i="21" l="1"/>
  <c r="I19" i="21"/>
  <c r="J19" i="21"/>
  <c r="K19" i="21"/>
  <c r="L19" i="21"/>
  <c r="M19" i="21"/>
  <c r="N19" i="21"/>
  <c r="O19" i="21"/>
  <c r="P19" i="21"/>
  <c r="Q19" i="21"/>
  <c r="R19" i="21"/>
  <c r="S19" i="21"/>
  <c r="T19" i="21"/>
  <c r="U19" i="21"/>
  <c r="V19" i="21"/>
  <c r="W19" i="21"/>
  <c r="X19" i="21"/>
  <c r="Y19" i="21"/>
  <c r="Z19" i="21"/>
  <c r="AA19" i="21"/>
  <c r="AB19" i="21"/>
  <c r="AC19" i="21"/>
  <c r="AD19" i="21"/>
  <c r="J889" i="21"/>
  <c r="K889" i="21"/>
  <c r="L889" i="21"/>
  <c r="M889" i="21"/>
  <c r="N889" i="21"/>
  <c r="O889" i="21"/>
  <c r="P889" i="21"/>
  <c r="Q889" i="21"/>
  <c r="R889" i="21"/>
  <c r="S889" i="21"/>
  <c r="T889" i="21"/>
  <c r="U889" i="21"/>
  <c r="V889" i="21"/>
  <c r="W889" i="21"/>
  <c r="X889" i="21"/>
  <c r="Y889" i="21"/>
  <c r="Z889" i="21"/>
  <c r="AA889" i="21"/>
  <c r="AB889" i="21"/>
  <c r="AC889" i="21"/>
  <c r="AD889" i="21"/>
  <c r="I982" i="21"/>
  <c r="I981" i="21" s="1"/>
  <c r="I975" i="21" s="1"/>
  <c r="I1049" i="21"/>
  <c r="I1051" i="21"/>
  <c r="I1031" i="21"/>
  <c r="I1048" i="21" l="1"/>
  <c r="H647" i="21"/>
  <c r="I613" i="21"/>
  <c r="I612" i="21" s="1"/>
  <c r="I611" i="21" s="1"/>
  <c r="J613" i="21"/>
  <c r="K613" i="21"/>
  <c r="L613" i="21"/>
  <c r="M613" i="21"/>
  <c r="N613" i="21"/>
  <c r="O613" i="21"/>
  <c r="P613" i="21"/>
  <c r="Q613" i="21"/>
  <c r="R613" i="21"/>
  <c r="S613" i="21"/>
  <c r="T613" i="21"/>
  <c r="U613" i="21"/>
  <c r="V613" i="21"/>
  <c r="W613" i="21"/>
  <c r="X613" i="21"/>
  <c r="Y613" i="21"/>
  <c r="Z613" i="21"/>
  <c r="AA613" i="21"/>
  <c r="AB613" i="21"/>
  <c r="AC613" i="21"/>
  <c r="AD613" i="21"/>
  <c r="H613" i="21"/>
  <c r="H612" i="21" s="1"/>
  <c r="H611" i="21" s="1"/>
  <c r="I600" i="21"/>
  <c r="H600" i="21"/>
  <c r="I499" i="21"/>
  <c r="J499" i="21"/>
  <c r="K499" i="21"/>
  <c r="L499" i="21"/>
  <c r="M499" i="21"/>
  <c r="N499" i="21"/>
  <c r="O499" i="21"/>
  <c r="P499" i="21"/>
  <c r="Q499" i="21"/>
  <c r="R499" i="21"/>
  <c r="S499" i="21"/>
  <c r="T499" i="21"/>
  <c r="U499" i="21"/>
  <c r="V499" i="21"/>
  <c r="W499" i="21"/>
  <c r="X499" i="21"/>
  <c r="Y499" i="21"/>
  <c r="Z499" i="21"/>
  <c r="AA499" i="21"/>
  <c r="AB499" i="21"/>
  <c r="AC499" i="21"/>
  <c r="AD499" i="21"/>
  <c r="H499" i="21"/>
  <c r="I438" i="21"/>
  <c r="I461" i="21"/>
  <c r="H461" i="21"/>
  <c r="I455" i="21"/>
  <c r="H455" i="21"/>
  <c r="I450" i="21"/>
  <c r="H450" i="21"/>
  <c r="I448" i="21"/>
  <c r="H448" i="21"/>
  <c r="I426" i="21"/>
  <c r="H426" i="21"/>
  <c r="J262" i="21"/>
  <c r="K262" i="21"/>
  <c r="L262" i="21"/>
  <c r="M262" i="21"/>
  <c r="N262" i="21"/>
  <c r="O262" i="21"/>
  <c r="P262" i="21"/>
  <c r="Q262" i="21"/>
  <c r="R262" i="21"/>
  <c r="S262" i="21"/>
  <c r="T262" i="21"/>
  <c r="U262" i="21"/>
  <c r="V262" i="21"/>
  <c r="W262" i="21"/>
  <c r="X262" i="21"/>
  <c r="Y262" i="21"/>
  <c r="Z262" i="21"/>
  <c r="AA262" i="21"/>
  <c r="AB262" i="21"/>
  <c r="AC262" i="21"/>
  <c r="AD262" i="21"/>
  <c r="I217" i="21"/>
  <c r="H217" i="21"/>
  <c r="I212" i="21"/>
  <c r="I211" i="21" s="1"/>
  <c r="H212" i="21"/>
  <c r="H211" i="21" s="1"/>
  <c r="I204" i="21"/>
  <c r="H204" i="21"/>
  <c r="I190" i="21"/>
  <c r="J189" i="21"/>
  <c r="K189" i="21"/>
  <c r="L189" i="21"/>
  <c r="M189" i="21"/>
  <c r="N189" i="21"/>
  <c r="O189" i="21"/>
  <c r="P189" i="21"/>
  <c r="Q189" i="21"/>
  <c r="R189" i="21"/>
  <c r="S189" i="21"/>
  <c r="T189" i="21"/>
  <c r="U189" i="21"/>
  <c r="V189" i="21"/>
  <c r="W189" i="21"/>
  <c r="X189" i="21"/>
  <c r="Y189" i="21"/>
  <c r="Z189" i="21"/>
  <c r="AA189" i="21"/>
  <c r="AB189" i="21"/>
  <c r="AC189" i="21"/>
  <c r="AD189" i="21"/>
  <c r="H190" i="21"/>
  <c r="I112" i="21"/>
  <c r="H112" i="21"/>
  <c r="I75" i="21"/>
  <c r="H75" i="21"/>
  <c r="J1073" i="21"/>
  <c r="K1073" i="21"/>
  <c r="L1073" i="21"/>
  <c r="M1073" i="21"/>
  <c r="N1073" i="21"/>
  <c r="O1073" i="21"/>
  <c r="P1073" i="21"/>
  <c r="Q1073" i="21"/>
  <c r="R1073" i="21"/>
  <c r="S1073" i="21"/>
  <c r="T1073" i="21"/>
  <c r="U1073" i="21"/>
  <c r="V1073" i="21"/>
  <c r="W1073" i="21"/>
  <c r="X1073" i="21"/>
  <c r="Y1073" i="21"/>
  <c r="Z1073" i="21"/>
  <c r="AA1073" i="21"/>
  <c r="AB1073" i="21"/>
  <c r="AC1073" i="21"/>
  <c r="AD1073" i="21"/>
  <c r="J868" i="21"/>
  <c r="K868" i="21"/>
  <c r="L868" i="21"/>
  <c r="M868" i="21"/>
  <c r="N868" i="21"/>
  <c r="O868" i="21"/>
  <c r="P868" i="21"/>
  <c r="Q868" i="21"/>
  <c r="R868" i="21"/>
  <c r="S868" i="21"/>
  <c r="T868" i="21"/>
  <c r="U868" i="21"/>
  <c r="V868" i="21"/>
  <c r="W868" i="21"/>
  <c r="X868" i="21"/>
  <c r="Y868" i="21"/>
  <c r="Z868" i="21"/>
  <c r="AA868" i="21"/>
  <c r="AB868" i="21"/>
  <c r="AC868" i="21"/>
  <c r="AD868" i="21"/>
  <c r="J666" i="21"/>
  <c r="K666" i="21"/>
  <c r="L666" i="21"/>
  <c r="M666" i="21"/>
  <c r="N666" i="21"/>
  <c r="O666" i="21"/>
  <c r="P666" i="21"/>
  <c r="Q666" i="21"/>
  <c r="R666" i="21"/>
  <c r="S666" i="21"/>
  <c r="T666" i="21"/>
  <c r="U666" i="21"/>
  <c r="V666" i="21"/>
  <c r="W666" i="21"/>
  <c r="X666" i="21"/>
  <c r="Y666" i="21"/>
  <c r="Z666" i="21"/>
  <c r="AA666" i="21"/>
  <c r="AB666" i="21"/>
  <c r="AC666" i="21"/>
  <c r="AD666" i="21"/>
  <c r="J654" i="21"/>
  <c r="K654" i="21"/>
  <c r="L654" i="21"/>
  <c r="M654" i="21"/>
  <c r="N654" i="21"/>
  <c r="O654" i="21"/>
  <c r="P654" i="21"/>
  <c r="Q654" i="21"/>
  <c r="R654" i="21"/>
  <c r="S654" i="21"/>
  <c r="T654" i="21"/>
  <c r="U654" i="21"/>
  <c r="V654" i="21"/>
  <c r="W654" i="21"/>
  <c r="X654" i="21"/>
  <c r="Y654" i="21"/>
  <c r="Z654" i="21"/>
  <c r="AA654" i="21"/>
  <c r="AB654" i="21"/>
  <c r="AC654" i="21"/>
  <c r="AD654" i="21"/>
  <c r="I645" i="21"/>
  <c r="I643" i="21" s="1"/>
  <c r="H645" i="21"/>
  <c r="J643" i="21"/>
  <c r="K643" i="21"/>
  <c r="L643" i="21"/>
  <c r="M643" i="21"/>
  <c r="N643" i="21"/>
  <c r="O643" i="21"/>
  <c r="P643" i="21"/>
  <c r="Q643" i="21"/>
  <c r="R643" i="21"/>
  <c r="S643" i="21"/>
  <c r="T643" i="21"/>
  <c r="U643" i="21"/>
  <c r="V643" i="21"/>
  <c r="W643" i="21"/>
  <c r="X643" i="21"/>
  <c r="Y643" i="21"/>
  <c r="Z643" i="21"/>
  <c r="AA643" i="21"/>
  <c r="AB643" i="21"/>
  <c r="AC643" i="21"/>
  <c r="AD643" i="21"/>
  <c r="J497" i="21"/>
  <c r="K497" i="21"/>
  <c r="L497" i="21"/>
  <c r="M497" i="21"/>
  <c r="N497" i="21"/>
  <c r="O497" i="21"/>
  <c r="P497" i="21"/>
  <c r="Q497" i="21"/>
  <c r="R497" i="21"/>
  <c r="S497" i="21"/>
  <c r="T497" i="21"/>
  <c r="U497" i="21"/>
  <c r="V497" i="21"/>
  <c r="W497" i="21"/>
  <c r="X497" i="21"/>
  <c r="Y497" i="21"/>
  <c r="Z497" i="21"/>
  <c r="AA497" i="21"/>
  <c r="AB497" i="21"/>
  <c r="AC497" i="21"/>
  <c r="AD497" i="21"/>
  <c r="J203" i="21"/>
  <c r="K203" i="21"/>
  <c r="L203" i="21"/>
  <c r="M203" i="21"/>
  <c r="N203" i="21"/>
  <c r="O203" i="21"/>
  <c r="P203" i="21"/>
  <c r="Q203" i="21"/>
  <c r="R203" i="21"/>
  <c r="S203" i="21"/>
  <c r="T203" i="21"/>
  <c r="U203" i="21"/>
  <c r="V203" i="21"/>
  <c r="W203" i="21"/>
  <c r="X203" i="21"/>
  <c r="Y203" i="21"/>
  <c r="Z203" i="21"/>
  <c r="AA203" i="21"/>
  <c r="AB203" i="21"/>
  <c r="AC203" i="21"/>
  <c r="AD203" i="21"/>
  <c r="J1078" i="21"/>
  <c r="K1078" i="21"/>
  <c r="L1078" i="21"/>
  <c r="M1078" i="21"/>
  <c r="N1078" i="21"/>
  <c r="O1078" i="21"/>
  <c r="P1078" i="21"/>
  <c r="Q1078" i="21"/>
  <c r="R1078" i="21"/>
  <c r="S1078" i="21"/>
  <c r="T1078" i="21"/>
  <c r="U1078" i="21"/>
  <c r="V1078" i="21"/>
  <c r="W1078" i="21"/>
  <c r="X1078" i="21"/>
  <c r="Y1078" i="21"/>
  <c r="Z1078" i="21"/>
  <c r="AA1078" i="21"/>
  <c r="AB1078" i="21"/>
  <c r="AC1078" i="21"/>
  <c r="AD1078" i="21"/>
  <c r="H446" i="21" l="1"/>
  <c r="H643" i="21" s="1"/>
  <c r="I465" i="21"/>
  <c r="H465" i="21"/>
  <c r="I669" i="21"/>
  <c r="I667" i="21" s="1"/>
  <c r="I666" i="21" s="1"/>
  <c r="H669" i="21"/>
  <c r="H667" i="21" s="1"/>
  <c r="J866" i="21"/>
  <c r="K866" i="21"/>
  <c r="L866" i="21"/>
  <c r="M866" i="21"/>
  <c r="N866" i="21"/>
  <c r="O866" i="21"/>
  <c r="P866" i="21"/>
  <c r="Q866" i="21"/>
  <c r="R866" i="21"/>
  <c r="S866" i="21"/>
  <c r="T866" i="21"/>
  <c r="U866" i="21"/>
  <c r="V866" i="21"/>
  <c r="W866" i="21"/>
  <c r="X866" i="21"/>
  <c r="Y866" i="21"/>
  <c r="Z866" i="21"/>
  <c r="AA866" i="21"/>
  <c r="AB866" i="21"/>
  <c r="AC866" i="21"/>
  <c r="AD866" i="21"/>
  <c r="H464" i="21" l="1"/>
  <c r="H666" i="21"/>
  <c r="J834" i="21"/>
  <c r="K834" i="21"/>
  <c r="L834" i="21"/>
  <c r="M834" i="21"/>
  <c r="N834" i="21"/>
  <c r="O834" i="21"/>
  <c r="P834" i="21"/>
  <c r="Q834" i="21"/>
  <c r="R834" i="21"/>
  <c r="S834" i="21"/>
  <c r="T834" i="21"/>
  <c r="U834" i="21"/>
  <c r="V834" i="21"/>
  <c r="W834" i="21"/>
  <c r="X834" i="21"/>
  <c r="Y834" i="21"/>
  <c r="Z834" i="21"/>
  <c r="AA834" i="21"/>
  <c r="AB834" i="21"/>
  <c r="AC834" i="21"/>
  <c r="AD834" i="21"/>
  <c r="J751" i="21"/>
  <c r="K751" i="21"/>
  <c r="L751" i="21"/>
  <c r="M751" i="21"/>
  <c r="N751" i="21"/>
  <c r="O751" i="21"/>
  <c r="P751" i="21"/>
  <c r="Q751" i="21"/>
  <c r="R751" i="21"/>
  <c r="S751" i="21"/>
  <c r="T751" i="21"/>
  <c r="U751" i="21"/>
  <c r="V751" i="21"/>
  <c r="W751" i="21"/>
  <c r="X751" i="21"/>
  <c r="Y751" i="21"/>
  <c r="Z751" i="21"/>
  <c r="AA751" i="21"/>
  <c r="AB751" i="21"/>
  <c r="AC751" i="21"/>
  <c r="AD751" i="21"/>
  <c r="J600" i="21"/>
  <c r="K600" i="21"/>
  <c r="L600" i="21"/>
  <c r="M600" i="21"/>
  <c r="N600" i="21"/>
  <c r="O600" i="21"/>
  <c r="P600" i="21"/>
  <c r="Q600" i="21"/>
  <c r="R600" i="21"/>
  <c r="S600" i="21"/>
  <c r="T600" i="21"/>
  <c r="U600" i="21"/>
  <c r="V600" i="21"/>
  <c r="W600" i="21"/>
  <c r="X600" i="21"/>
  <c r="Y600" i="21"/>
  <c r="Z600" i="21"/>
  <c r="AA600" i="21"/>
  <c r="AB600" i="21"/>
  <c r="AC600" i="21"/>
  <c r="AD600" i="21"/>
  <c r="J409" i="21" l="1"/>
  <c r="K409" i="21"/>
  <c r="L409" i="21"/>
  <c r="M409" i="21"/>
  <c r="N409" i="21"/>
  <c r="O409" i="21"/>
  <c r="P409" i="21"/>
  <c r="Q409" i="21"/>
  <c r="R409" i="21"/>
  <c r="S409" i="21"/>
  <c r="T409" i="21"/>
  <c r="U409" i="21"/>
  <c r="V409" i="21"/>
  <c r="W409" i="21"/>
  <c r="X409" i="21"/>
  <c r="Y409" i="21"/>
  <c r="Z409" i="21"/>
  <c r="AA409" i="21"/>
  <c r="AB409" i="21"/>
  <c r="AC409" i="21"/>
  <c r="AD409" i="21"/>
  <c r="J471" i="21"/>
  <c r="K471" i="21"/>
  <c r="L471" i="21"/>
  <c r="M471" i="21"/>
  <c r="N471" i="21"/>
  <c r="O471" i="21"/>
  <c r="P471" i="21"/>
  <c r="Q471" i="21"/>
  <c r="R471" i="21"/>
  <c r="S471" i="21"/>
  <c r="T471" i="21"/>
  <c r="U471" i="21"/>
  <c r="V471" i="21"/>
  <c r="W471" i="21"/>
  <c r="X471" i="21"/>
  <c r="Y471" i="21"/>
  <c r="Z471" i="21"/>
  <c r="AA471" i="21"/>
  <c r="AB471" i="21"/>
  <c r="AC471" i="21"/>
  <c r="AD471" i="21"/>
  <c r="J159" i="21"/>
  <c r="K159" i="21"/>
  <c r="L159" i="21"/>
  <c r="M159" i="21"/>
  <c r="N159" i="21"/>
  <c r="O159" i="21"/>
  <c r="P159" i="21"/>
  <c r="Q159" i="21"/>
  <c r="R159" i="21"/>
  <c r="S159" i="21"/>
  <c r="T159" i="21"/>
  <c r="U159" i="21"/>
  <c r="V159" i="21"/>
  <c r="W159" i="21"/>
  <c r="X159" i="21"/>
  <c r="Y159" i="21"/>
  <c r="Z159" i="21"/>
  <c r="AA159" i="21"/>
  <c r="AB159" i="21"/>
  <c r="AC159" i="21"/>
  <c r="AD159" i="21"/>
  <c r="J109" i="21"/>
  <c r="K109" i="21"/>
  <c r="L109" i="21"/>
  <c r="M109" i="21"/>
  <c r="N109" i="21"/>
  <c r="O109" i="21"/>
  <c r="P109" i="21"/>
  <c r="Q109" i="21"/>
  <c r="R109" i="21"/>
  <c r="S109" i="21"/>
  <c r="T109" i="21"/>
  <c r="U109" i="21"/>
  <c r="V109" i="21"/>
  <c r="W109" i="21"/>
  <c r="X109" i="21"/>
  <c r="Y109" i="21"/>
  <c r="Z109" i="21"/>
  <c r="AA109" i="21"/>
  <c r="AB109" i="21"/>
  <c r="AC109" i="21"/>
  <c r="AD109" i="21"/>
  <c r="J106" i="21"/>
  <c r="J570" i="21" s="1"/>
  <c r="K106" i="21"/>
  <c r="K570" i="21" s="1"/>
  <c r="L106" i="21"/>
  <c r="L570" i="21" s="1"/>
  <c r="M106" i="21"/>
  <c r="M570" i="21" s="1"/>
  <c r="N106" i="21"/>
  <c r="N570" i="21" s="1"/>
  <c r="O106" i="21"/>
  <c r="O570" i="21" s="1"/>
  <c r="P106" i="21"/>
  <c r="P570" i="21" s="1"/>
  <c r="Q106" i="21"/>
  <c r="Q570" i="21" s="1"/>
  <c r="R106" i="21"/>
  <c r="R570" i="21" s="1"/>
  <c r="S106" i="21"/>
  <c r="S570" i="21" s="1"/>
  <c r="T106" i="21"/>
  <c r="T570" i="21" s="1"/>
  <c r="U106" i="21"/>
  <c r="U570" i="21" s="1"/>
  <c r="V106" i="21"/>
  <c r="V570" i="21" s="1"/>
  <c r="W106" i="21"/>
  <c r="W570" i="21" s="1"/>
  <c r="X106" i="21"/>
  <c r="X570" i="21" s="1"/>
  <c r="Y106" i="21"/>
  <c r="Y570" i="21" s="1"/>
  <c r="Z106" i="21"/>
  <c r="Z570" i="21" s="1"/>
  <c r="AA106" i="21"/>
  <c r="AA570" i="21" s="1"/>
  <c r="AB106" i="21"/>
  <c r="AB570" i="21" s="1"/>
  <c r="AC106" i="21"/>
  <c r="AC570" i="21" s="1"/>
  <c r="AD106" i="21"/>
  <c r="AD570" i="21" s="1"/>
  <c r="J73" i="21"/>
  <c r="K73" i="21"/>
  <c r="L73" i="21"/>
  <c r="M73" i="21"/>
  <c r="N73" i="21"/>
  <c r="O73" i="21"/>
  <c r="P73" i="21"/>
  <c r="Q73" i="21"/>
  <c r="R73" i="21"/>
  <c r="S73" i="21"/>
  <c r="T73" i="21"/>
  <c r="U73" i="21"/>
  <c r="V73" i="21"/>
  <c r="W73" i="21"/>
  <c r="X73" i="21"/>
  <c r="Y73" i="21"/>
  <c r="Z73" i="21"/>
  <c r="AA73" i="21"/>
  <c r="AB73" i="21"/>
  <c r="AC73" i="21"/>
  <c r="AD73" i="21"/>
  <c r="J31" i="21"/>
  <c r="K31" i="21"/>
  <c r="L31" i="21"/>
  <c r="M31" i="21"/>
  <c r="N31" i="21"/>
  <c r="O31" i="21"/>
  <c r="P31" i="21"/>
  <c r="Q31" i="21"/>
  <c r="R31" i="21"/>
  <c r="S31" i="21"/>
  <c r="T31" i="21"/>
  <c r="U31" i="21"/>
  <c r="V31" i="21"/>
  <c r="W31" i="21"/>
  <c r="X31" i="21"/>
  <c r="Y31" i="21"/>
  <c r="Z31" i="21"/>
  <c r="AA31" i="21"/>
  <c r="AB31" i="21"/>
  <c r="AC31" i="21"/>
  <c r="AD31" i="21"/>
  <c r="J361" i="21"/>
  <c r="K361" i="21"/>
  <c r="L361" i="21"/>
  <c r="M361" i="21"/>
  <c r="N361" i="21"/>
  <c r="O361" i="21"/>
  <c r="P361" i="21"/>
  <c r="Q361" i="21"/>
  <c r="R361" i="21"/>
  <c r="S361" i="21"/>
  <c r="T361" i="21"/>
  <c r="U361" i="21"/>
  <c r="V361" i="21"/>
  <c r="W361" i="21"/>
  <c r="X361" i="21"/>
  <c r="Y361" i="21"/>
  <c r="Z361" i="21"/>
  <c r="AA361" i="21"/>
  <c r="AB361" i="21"/>
  <c r="AC361" i="21"/>
  <c r="AD361" i="21"/>
  <c r="J100" i="21" l="1"/>
  <c r="K100" i="21"/>
  <c r="L100" i="21"/>
  <c r="M100" i="21"/>
  <c r="N100" i="21"/>
  <c r="O100" i="21"/>
  <c r="P100" i="21"/>
  <c r="Q100" i="21"/>
  <c r="R100" i="21"/>
  <c r="S100" i="21"/>
  <c r="T100" i="21"/>
  <c r="U100" i="21"/>
  <c r="V100" i="21"/>
  <c r="W100" i="21"/>
  <c r="X100" i="21"/>
  <c r="Y100" i="21"/>
  <c r="Z100" i="21"/>
  <c r="AA100" i="21"/>
  <c r="AB100" i="21"/>
  <c r="AC100" i="21"/>
  <c r="AD100" i="21"/>
  <c r="J803" i="21"/>
  <c r="K803" i="21"/>
  <c r="L803" i="21"/>
  <c r="M803" i="21"/>
  <c r="N803" i="21"/>
  <c r="O803" i="21"/>
  <c r="P803" i="21"/>
  <c r="Q803" i="21"/>
  <c r="R803" i="21"/>
  <c r="S803" i="21"/>
  <c r="T803" i="21"/>
  <c r="U803" i="21"/>
  <c r="V803" i="21"/>
  <c r="W803" i="21"/>
  <c r="X803" i="21"/>
  <c r="Y803" i="21"/>
  <c r="Z803" i="21"/>
  <c r="AA803" i="21"/>
  <c r="AB803" i="21"/>
  <c r="AC803" i="21"/>
  <c r="AD803" i="21"/>
  <c r="J599" i="21"/>
  <c r="K599" i="21"/>
  <c r="L599" i="21"/>
  <c r="M599" i="21"/>
  <c r="N599" i="21"/>
  <c r="O599" i="21"/>
  <c r="P599" i="21"/>
  <c r="Q599" i="21"/>
  <c r="R599" i="21"/>
  <c r="S599" i="21"/>
  <c r="T599" i="21"/>
  <c r="U599" i="21"/>
  <c r="V599" i="21"/>
  <c r="W599" i="21"/>
  <c r="X599" i="21"/>
  <c r="Y599" i="21"/>
  <c r="Z599" i="21"/>
  <c r="AA599" i="21"/>
  <c r="AB599" i="21"/>
  <c r="AC599" i="21"/>
  <c r="AD599" i="21"/>
  <c r="H718" i="21" l="1"/>
  <c r="H159" i="21" l="1"/>
  <c r="I159" i="21"/>
  <c r="I164" i="21" s="1"/>
  <c r="H164" i="21" l="1"/>
  <c r="H239" i="21" s="1"/>
  <c r="H207" i="21"/>
  <c r="H185" i="21" l="1"/>
  <c r="H184" i="21" s="1"/>
  <c r="H206" i="21"/>
  <c r="I873" i="21"/>
  <c r="I654" i="21" l="1"/>
  <c r="I608" i="21" l="1"/>
  <c r="H57" i="21"/>
  <c r="I739" i="21" l="1"/>
  <c r="I564" i="21" s="1"/>
  <c r="I599" i="21"/>
  <c r="I239" i="21"/>
  <c r="I237" i="21" l="1"/>
  <c r="I207" i="21" s="1"/>
  <c r="I185" i="21" l="1"/>
  <c r="I184" i="21" s="1"/>
  <c r="I183" i="21" s="1"/>
  <c r="I182" i="21" s="1"/>
  <c r="I206" i="21"/>
  <c r="I203" i="21" s="1"/>
  <c r="I202" i="21" s="1"/>
  <c r="H654" i="21"/>
  <c r="I897" i="21"/>
  <c r="I370" i="21"/>
  <c r="H370" i="21"/>
  <c r="H143" i="21"/>
  <c r="H400" i="21" s="1"/>
  <c r="H293" i="21"/>
  <c r="H295" i="21" s="1"/>
  <c r="I548" i="21"/>
  <c r="I293" i="21"/>
  <c r="I295" i="21" s="1"/>
  <c r="I143" i="21"/>
  <c r="I400" i="21" s="1"/>
  <c r="I282" i="21"/>
  <c r="H608" i="21" l="1"/>
  <c r="H104" i="21"/>
  <c r="H85" i="21" s="1"/>
  <c r="I104" i="21"/>
  <c r="I85" i="21" s="1"/>
  <c r="I547" i="21"/>
  <c r="I546" i="21" s="1"/>
  <c r="I68" i="21"/>
  <c r="H282" i="21"/>
  <c r="I997" i="21"/>
  <c r="I955" i="21"/>
  <c r="I954" i="21" s="1"/>
  <c r="H564" i="21" l="1"/>
  <c r="H548" i="21" s="1"/>
  <c r="H547" i="21" s="1"/>
  <c r="H546" i="21" s="1"/>
  <c r="H599" i="21"/>
  <c r="H68" i="21"/>
  <c r="I922" i="21"/>
  <c r="I134" i="21" l="1"/>
  <c r="I269" i="21" s="1"/>
  <c r="H119" i="21"/>
  <c r="H154" i="21"/>
  <c r="I154" i="21"/>
  <c r="H134" i="21"/>
  <c r="H269" i="21" s="1"/>
  <c r="H131" i="21" l="1"/>
  <c r="H180" i="21" s="1"/>
  <c r="I131" i="21"/>
  <c r="I180" i="21" s="1"/>
  <c r="I119" i="21"/>
  <c r="I1080" i="21"/>
  <c r="I46" i="21" s="1"/>
  <c r="H46" i="21"/>
  <c r="I555" i="21" l="1"/>
  <c r="H555" i="21"/>
  <c r="I891" i="21" l="1"/>
  <c r="I894" i="21"/>
  <c r="I950" i="21" l="1"/>
  <c r="I890" i="21"/>
  <c r="I410" i="21" l="1"/>
  <c r="H562" i="21" l="1"/>
  <c r="H559" i="21" s="1"/>
  <c r="I559" i="21"/>
  <c r="I562" i="21"/>
  <c r="H302" i="21" l="1"/>
  <c r="I868" i="21"/>
  <c r="I302" i="21"/>
  <c r="H717" i="21" l="1"/>
  <c r="I799" i="21"/>
  <c r="I717" i="21" s="1"/>
  <c r="H398" i="21"/>
  <c r="H405" i="21" s="1"/>
  <c r="I398" i="21"/>
  <c r="I405" i="21" s="1"/>
  <c r="I780" i="21" s="1"/>
  <c r="H686" i="21"/>
  <c r="I634" i="21"/>
  <c r="I630" i="21" s="1"/>
  <c r="I751" i="21"/>
  <c r="I308" i="21" l="1"/>
  <c r="I305" i="21" s="1"/>
  <c r="I763" i="21"/>
  <c r="H308" i="21"/>
  <c r="H305" i="21" s="1"/>
  <c r="H301" i="21" s="1"/>
  <c r="H672" i="21"/>
  <c r="I746" i="21"/>
  <c r="I672" i="21"/>
  <c r="I876" i="21" l="1"/>
  <c r="I867" i="21" s="1"/>
  <c r="I301" i="21"/>
  <c r="I300" i="21" s="1"/>
  <c r="I329" i="21"/>
  <c r="I328" i="21" s="1"/>
  <c r="H329" i="21"/>
  <c r="H328" i="21" s="1"/>
  <c r="H193" i="21" l="1"/>
  <c r="H195" i="21" s="1"/>
  <c r="H468" i="21"/>
  <c r="H467" i="21" s="1"/>
  <c r="I193" i="21"/>
  <c r="I195" i="21" s="1"/>
  <c r="I1062" i="21"/>
  <c r="I468" i="21" s="1"/>
  <c r="I467" i="21" s="1"/>
  <c r="I928" i="21"/>
  <c r="H192" i="21" l="1"/>
  <c r="H189" i="21" l="1"/>
  <c r="H55" i="21"/>
  <c r="H203" i="21" l="1"/>
  <c r="H202" i="21" s="1"/>
  <c r="H67" i="21" l="1"/>
  <c r="I67" i="21"/>
  <c r="I931" i="21" l="1"/>
  <c r="I835" i="21" s="1"/>
  <c r="I809" i="21" s="1"/>
  <c r="H521" i="21" l="1"/>
  <c r="H285" i="21" s="1"/>
  <c r="H288" i="21" s="1"/>
  <c r="H267" i="21" s="1"/>
  <c r="I805" i="21"/>
  <c r="I808" i="21"/>
  <c r="H356" i="21"/>
  <c r="H352" i="21" s="1"/>
  <c r="H61" i="21" l="1"/>
  <c r="H60" i="21" s="1"/>
  <c r="H266" i="21"/>
  <c r="I521" i="21"/>
  <c r="I285" i="21" s="1"/>
  <c r="I288" i="21" s="1"/>
  <c r="I267" i="21" s="1"/>
  <c r="I356" i="21"/>
  <c r="I352" i="21" s="1"/>
  <c r="H350" i="21"/>
  <c r="I61" i="21" l="1"/>
  <c r="I60" i="21" s="1"/>
  <c r="I266" i="21"/>
  <c r="I265" i="21" s="1"/>
  <c r="I838" i="21"/>
  <c r="I350" i="21"/>
  <c r="H620" i="21"/>
  <c r="H619" i="21" s="1"/>
  <c r="I31" i="21"/>
  <c r="I864" i="21" s="1"/>
  <c r="H31" i="21"/>
  <c r="I841" i="21" l="1"/>
  <c r="I837" i="21"/>
  <c r="I918" i="21"/>
  <c r="I912" i="21" s="1"/>
  <c r="I860" i="21"/>
  <c r="H493" i="21" l="1"/>
  <c r="I856" i="21"/>
  <c r="I915" i="21" s="1"/>
  <c r="H334" i="21" l="1"/>
  <c r="H490" i="21"/>
  <c r="I493" i="21"/>
  <c r="I354" i="21"/>
  <c r="H354" i="21"/>
  <c r="I333" i="21" l="1"/>
  <c r="I490" i="21"/>
  <c r="I349" i="21"/>
  <c r="H349" i="21"/>
  <c r="I215" i="21"/>
  <c r="I214" i="21" s="1"/>
  <c r="I201" i="21" s="1"/>
  <c r="I322" i="21"/>
  <c r="I321" i="21" s="1"/>
  <c r="I320" i="21" s="1"/>
  <c r="I319" i="21" s="1"/>
  <c r="I327" i="21"/>
  <c r="I347" i="21"/>
  <c r="I369" i="21"/>
  <c r="I368" i="21" s="1"/>
  <c r="I367" i="21" s="1"/>
  <c r="I362" i="21"/>
  <c r="I364" i="21"/>
  <c r="I162" i="21"/>
  <c r="I313" i="21"/>
  <c r="I315" i="21"/>
  <c r="I199" i="21"/>
  <c r="I198" i="21" s="1"/>
  <c r="H215" i="21"/>
  <c r="H214" i="21" s="1"/>
  <c r="H322" i="21"/>
  <c r="H321" i="21" s="1"/>
  <c r="H320" i="21" s="1"/>
  <c r="H319" i="21" s="1"/>
  <c r="H327" i="21"/>
  <c r="H333" i="21"/>
  <c r="H369" i="21"/>
  <c r="H368" i="21" s="1"/>
  <c r="H367" i="21" s="1"/>
  <c r="H362" i="21"/>
  <c r="H364" i="21"/>
  <c r="H162" i="21"/>
  <c r="H313" i="21"/>
  <c r="H315" i="21"/>
  <c r="H199" i="21"/>
  <c r="H198" i="21" s="1"/>
  <c r="I1086" i="21"/>
  <c r="I1085" i="21" s="1"/>
  <c r="I1084" i="21" s="1"/>
  <c r="I1089" i="21"/>
  <c r="I1088" i="21" s="1"/>
  <c r="I866" i="21"/>
  <c r="I292" i="21"/>
  <c r="I291" i="21" s="1"/>
  <c r="I290" i="21" s="1"/>
  <c r="I236" i="21"/>
  <c r="I243" i="21"/>
  <c r="I242" i="21" s="1"/>
  <c r="I1025" i="21"/>
  <c r="I1024" i="21" s="1"/>
  <c r="I884" i="21"/>
  <c r="I883" i="21" s="1"/>
  <c r="I882" i="21" s="1"/>
  <c r="I881" i="21" s="1"/>
  <c r="I485" i="21"/>
  <c r="I484" i="21" s="1"/>
  <c r="I483" i="21" s="1"/>
  <c r="I59" i="21"/>
  <c r="H292" i="21"/>
  <c r="H291" i="21" s="1"/>
  <c r="H290" i="21" s="1"/>
  <c r="H236" i="21"/>
  <c r="H243" i="21"/>
  <c r="H242" i="21" s="1"/>
  <c r="H485" i="21"/>
  <c r="H484" i="21" s="1"/>
  <c r="H483" i="21" s="1"/>
  <c r="H59" i="21"/>
  <c r="H18" i="21"/>
  <c r="H17" i="21" s="1"/>
  <c r="H26" i="21"/>
  <c r="H52" i="21"/>
  <c r="H51" i="21" s="1"/>
  <c r="H50" i="21" s="1"/>
  <c r="H54" i="21"/>
  <c r="H90" i="21"/>
  <c r="H73" i="21"/>
  <c r="H79" i="21"/>
  <c r="H78" i="21" s="1"/>
  <c r="H81" i="21"/>
  <c r="H98" i="21"/>
  <c r="H100" i="21"/>
  <c r="H88" i="21"/>
  <c r="H87" i="21" s="1"/>
  <c r="H122" i="21"/>
  <c r="H118" i="21" s="1"/>
  <c r="H117" i="21" s="1"/>
  <c r="H129" i="21"/>
  <c r="H128" i="21" s="1"/>
  <c r="H127" i="21" s="1"/>
  <c r="H139" i="21"/>
  <c r="H138" i="21" s="1"/>
  <c r="H145" i="21"/>
  <c r="H152" i="21"/>
  <c r="H149" i="21" s="1"/>
  <c r="H173" i="21"/>
  <c r="H172" i="21" s="1"/>
  <c r="H176" i="21"/>
  <c r="H175" i="21" s="1"/>
  <c r="H179" i="21"/>
  <c r="H178" i="21" s="1"/>
  <c r="H183" i="21"/>
  <c r="H182" i="21" s="1"/>
  <c r="H230" i="21"/>
  <c r="H232" i="21"/>
  <c r="H223" i="21"/>
  <c r="H225" i="21"/>
  <c r="H248" i="21"/>
  <c r="H245" i="21" s="1"/>
  <c r="H261" i="21"/>
  <c r="H260" i="21" s="1"/>
  <c r="H259" i="21" s="1"/>
  <c r="H274" i="21"/>
  <c r="H273" i="21" s="1"/>
  <c r="H272" i="21" s="1"/>
  <c r="H279" i="21"/>
  <c r="H278" i="21" s="1"/>
  <c r="H281" i="21"/>
  <c r="H265" i="21"/>
  <c r="H287" i="21"/>
  <c r="H284" i="21" s="1"/>
  <c r="H300" i="21"/>
  <c r="H554" i="21"/>
  <c r="H553" i="21" s="1"/>
  <c r="H558" i="21"/>
  <c r="H570" i="21"/>
  <c r="H577" i="21"/>
  <c r="H629" i="21"/>
  <c r="H639" i="21"/>
  <c r="H638" i="21" s="1"/>
  <c r="H633" i="21" s="1"/>
  <c r="H657" i="21"/>
  <c r="H660" i="21"/>
  <c r="H663" i="21"/>
  <c r="H671" i="21"/>
  <c r="H700" i="21"/>
  <c r="H674" i="21" s="1"/>
  <c r="H705" i="21"/>
  <c r="H708" i="21"/>
  <c r="H710" i="21"/>
  <c r="H393" i="21"/>
  <c r="H404" i="21"/>
  <c r="H397" i="21"/>
  <c r="I18" i="21"/>
  <c r="I17" i="21" s="1"/>
  <c r="I26" i="21"/>
  <c r="I25" i="21" s="1"/>
  <c r="I24" i="21" s="1"/>
  <c r="I52" i="21"/>
  <c r="I51" i="21" s="1"/>
  <c r="I50" i="21" s="1"/>
  <c r="I56" i="21"/>
  <c r="I55" i="21" s="1"/>
  <c r="I54" i="21" s="1"/>
  <c r="I90" i="21"/>
  <c r="I73" i="21"/>
  <c r="I79" i="21"/>
  <c r="I78" i="21" s="1"/>
  <c r="I81" i="21"/>
  <c r="I98" i="21"/>
  <c r="I100" i="21"/>
  <c r="I88" i="21"/>
  <c r="I87" i="21" s="1"/>
  <c r="I122" i="21"/>
  <c r="I118" i="21" s="1"/>
  <c r="I117" i="21" s="1"/>
  <c r="I129" i="21"/>
  <c r="I128" i="21" s="1"/>
  <c r="I127" i="21" s="1"/>
  <c r="I139" i="21"/>
  <c r="I138" i="21" s="1"/>
  <c r="I145" i="21"/>
  <c r="I152" i="21"/>
  <c r="I149" i="21" s="1"/>
  <c r="I148" i="21" s="1"/>
  <c r="I173" i="21"/>
  <c r="I172" i="21" s="1"/>
  <c r="I176" i="21"/>
  <c r="I179" i="21"/>
  <c r="I178" i="21" s="1"/>
  <c r="I192" i="21"/>
  <c r="I189" i="21" s="1"/>
  <c r="I230" i="21"/>
  <c r="I232" i="21"/>
  <c r="I223" i="21"/>
  <c r="I225" i="21"/>
  <c r="I248" i="21"/>
  <c r="I245" i="21" s="1"/>
  <c r="I261" i="21"/>
  <c r="I260" i="21" s="1"/>
  <c r="I259" i="21" s="1"/>
  <c r="I274" i="21"/>
  <c r="I273" i="21" s="1"/>
  <c r="I272" i="21" s="1"/>
  <c r="I279" i="21"/>
  <c r="I278" i="21" s="1"/>
  <c r="I281" i="21"/>
  <c r="I287" i="21"/>
  <c r="I284" i="21" s="1"/>
  <c r="I554" i="21"/>
  <c r="I553" i="21" s="1"/>
  <c r="I558" i="21"/>
  <c r="I570" i="21"/>
  <c r="I582" i="21"/>
  <c r="I577" i="21"/>
  <c r="I629" i="21"/>
  <c r="I639" i="21"/>
  <c r="I638" i="21" s="1"/>
  <c r="I633" i="21" s="1"/>
  <c r="I671" i="21"/>
  <c r="I700" i="21"/>
  <c r="I674" i="21" s="1"/>
  <c r="I705" i="21"/>
  <c r="I708" i="21"/>
  <c r="I710" i="21"/>
  <c r="I745" i="21"/>
  <c r="I750" i="21"/>
  <c r="I762" i="21"/>
  <c r="I779" i="21"/>
  <c r="I778" i="21" s="1"/>
  <c r="I785" i="21"/>
  <c r="I788" i="21"/>
  <c r="I795" i="21"/>
  <c r="I798" i="21"/>
  <c r="I804" i="21"/>
  <c r="I812" i="21"/>
  <c r="I811" i="21" s="1"/>
  <c r="I823" i="21"/>
  <c r="I840" i="21"/>
  <c r="I834" i="21" s="1"/>
  <c r="I843" i="21"/>
  <c r="I847" i="21"/>
  <c r="I846" i="21" s="1"/>
  <c r="I393" i="21"/>
  <c r="I404" i="21"/>
  <c r="I397" i="21"/>
  <c r="H520" i="21"/>
  <c r="H519" i="21" s="1"/>
  <c r="H487" i="21"/>
  <c r="H411" i="21"/>
  <c r="H413" i="21"/>
  <c r="H416" i="21"/>
  <c r="H415" i="21" s="1"/>
  <c r="H430" i="21"/>
  <c r="H429" i="21" s="1"/>
  <c r="H440" i="21"/>
  <c r="H438" i="21"/>
  <c r="H472" i="21"/>
  <c r="H476" i="21"/>
  <c r="H452" i="21"/>
  <c r="H458" i="21"/>
  <c r="I855" i="21"/>
  <c r="I854" i="21" s="1"/>
  <c r="I430" i="21"/>
  <c r="I429" i="21" s="1"/>
  <c r="I934" i="21"/>
  <c r="I938" i="21"/>
  <c r="I944" i="21"/>
  <c r="I941" i="21"/>
  <c r="I947" i="21"/>
  <c r="I440" i="21"/>
  <c r="I971" i="21"/>
  <c r="I487" i="21"/>
  <c r="I416" i="21"/>
  <c r="I415" i="21" s="1"/>
  <c r="I476" i="21"/>
  <c r="I452" i="21"/>
  <c r="H530" i="21"/>
  <c r="H529" i="21" s="1"/>
  <c r="H528" i="21" s="1"/>
  <c r="I1057" i="21"/>
  <c r="I1056" i="21" s="1"/>
  <c r="I1055" i="21" s="1"/>
  <c r="I1054" i="21" s="1"/>
  <c r="I1030" i="21"/>
  <c r="I1029" i="21" s="1"/>
  <c r="I1019" i="21"/>
  <c r="I1018" i="21" s="1"/>
  <c r="I1017" i="21" s="1"/>
  <c r="I963" i="21"/>
  <c r="I520" i="21"/>
  <c r="I519" i="21" s="1"/>
  <c r="I1061" i="21"/>
  <c r="I1060" i="21" s="1"/>
  <c r="I1059" i="21" s="1"/>
  <c r="I1046" i="21"/>
  <c r="I1045" i="21" s="1"/>
  <c r="I1044" i="21" s="1"/>
  <c r="H525" i="21"/>
  <c r="H524" i="21" s="1"/>
  <c r="H523" i="21" s="1"/>
  <c r="I925" i="21"/>
  <c r="I851" i="21"/>
  <c r="I850" i="21" s="1"/>
  <c r="I525" i="21"/>
  <c r="I524" i="21" s="1"/>
  <c r="I523" i="21" s="1"/>
  <c r="I1067" i="21"/>
  <c r="I1070" i="21"/>
  <c r="I1073" i="21"/>
  <c r="I1079" i="21"/>
  <c r="I1078" i="21" s="1"/>
  <c r="I1077" i="21" s="1"/>
  <c r="I1076" i="21" s="1"/>
  <c r="I531" i="21"/>
  <c r="I530" i="21" s="1"/>
  <c r="I529" i="21" s="1"/>
  <c r="I528" i="21" s="1"/>
  <c r="I1042" i="21"/>
  <c r="I1041" i="21" s="1"/>
  <c r="I1040" i="21" s="1"/>
  <c r="I859" i="21"/>
  <c r="I863" i="21"/>
  <c r="I900" i="21"/>
  <c r="I903" i="21"/>
  <c r="I906" i="21"/>
  <c r="I909" i="21"/>
  <c r="I985" i="21"/>
  <c r="H355" i="21"/>
  <c r="H351" i="21"/>
  <c r="I355" i="21"/>
  <c r="I351" i="21"/>
  <c r="I413" i="21"/>
  <c r="I411" i="21"/>
  <c r="I660" i="21"/>
  <c r="I657" i="21"/>
  <c r="I663" i="21"/>
  <c r="H56" i="21"/>
  <c r="H642" i="21" l="1"/>
  <c r="I569" i="21"/>
  <c r="I557" i="21" s="1"/>
  <c r="I552" i="21" s="1"/>
  <c r="I642" i="21"/>
  <c r="I1028" i="21"/>
  <c r="I889" i="21"/>
  <c r="I888" i="21" s="1"/>
  <c r="I887" i="21" s="1"/>
  <c r="I744" i="21"/>
  <c r="I704" i="21"/>
  <c r="H569" i="21"/>
  <c r="H148" i="21"/>
  <c r="H253" i="21"/>
  <c r="I95" i="21"/>
  <c r="H95" i="21"/>
  <c r="I1066" i="21"/>
  <c r="I1065" i="21" s="1"/>
  <c r="I1064" i="21" s="1"/>
  <c r="H158" i="21"/>
  <c r="H157" i="21" s="1"/>
  <c r="I361" i="21"/>
  <c r="I360" i="21" s="1"/>
  <c r="I359" i="21" s="1"/>
  <c r="I358" i="21" s="1"/>
  <c r="H312" i="21"/>
  <c r="H311" i="21" s="1"/>
  <c r="H299" i="21" s="1"/>
  <c r="I229" i="21"/>
  <c r="H471" i="21"/>
  <c r="H437" i="21" s="1"/>
  <c r="I815" i="21"/>
  <c r="I803" i="21" s="1"/>
  <c r="I802" i="21" s="1"/>
  <c r="H72" i="21"/>
  <c r="H375" i="21"/>
  <c r="H374" i="21" s="1"/>
  <c r="H372" i="21" s="1"/>
  <c r="I784" i="21"/>
  <c r="I783" i="21" s="1"/>
  <c r="H361" i="21"/>
  <c r="H360" i="21" s="1"/>
  <c r="H359" i="21" s="1"/>
  <c r="H358" i="21" s="1"/>
  <c r="H498" i="21"/>
  <c r="H497" i="21" s="1"/>
  <c r="I984" i="21"/>
  <c r="I974" i="21" s="1"/>
  <c r="I973" i="21" s="1"/>
  <c r="I962" i="21"/>
  <c r="I961" i="21" s="1"/>
  <c r="I960" i="21" s="1"/>
  <c r="I312" i="21"/>
  <c r="I311" i="21" s="1"/>
  <c r="I299" i="21" s="1"/>
  <c r="I72" i="21"/>
  <c r="H25" i="21"/>
  <c r="H24" i="21" s="1"/>
  <c r="I375" i="21"/>
  <c r="I374" i="21" s="1"/>
  <c r="I373" i="21" s="1"/>
  <c r="I277" i="21"/>
  <c r="I276" i="21" s="1"/>
  <c r="I258" i="21" s="1"/>
  <c r="I137" i="21"/>
  <c r="I158" i="21"/>
  <c r="I157" i="21" s="1"/>
  <c r="I222" i="21"/>
  <c r="I221" i="21" s="1"/>
  <c r="H527" i="21"/>
  <c r="I498" i="21"/>
  <c r="I471" i="21"/>
  <c r="I437" i="21" s="1"/>
  <c r="I409" i="21" s="1"/>
  <c r="I408" i="21" s="1"/>
  <c r="H229" i="21"/>
  <c r="H137" i="21"/>
  <c r="I332" i="21"/>
  <c r="I326" i="21" s="1"/>
  <c r="H222" i="21"/>
  <c r="H221" i="21" s="1"/>
  <c r="H410" i="21"/>
  <c r="H332" i="21"/>
  <c r="H326" i="21" s="1"/>
  <c r="I794" i="21"/>
  <c r="I793" i="21" s="1"/>
  <c r="H188" i="21"/>
  <c r="I1083" i="21"/>
  <c r="I858" i="21"/>
  <c r="I853" i="21" s="1"/>
  <c r="I849" i="21" s="1"/>
  <c r="H116" i="21"/>
  <c r="I116" i="21"/>
  <c r="I188" i="21"/>
  <c r="H201" i="21"/>
  <c r="H235" i="21"/>
  <c r="I235" i="21"/>
  <c r="I234" i="21" s="1"/>
  <c r="I253" i="21"/>
  <c r="H277" i="21"/>
  <c r="H276" i="21" s="1"/>
  <c r="H258" i="21" s="1"/>
  <c r="H392" i="21"/>
  <c r="H391" i="21" s="1"/>
  <c r="H390" i="21" s="1"/>
  <c r="I392" i="21"/>
  <c r="I391" i="21" s="1"/>
  <c r="I390" i="21" s="1"/>
  <c r="I527" i="21"/>
  <c r="I761" i="21"/>
  <c r="I628" i="21" l="1"/>
  <c r="I623" i="21" s="1"/>
  <c r="I880" i="21"/>
  <c r="I879" i="21" s="1"/>
  <c r="I136" i="21"/>
  <c r="I1027" i="21"/>
  <c r="H409" i="21"/>
  <c r="H408" i="21" s="1"/>
  <c r="H557" i="21"/>
  <c r="H552" i="21" s="1"/>
  <c r="I497" i="21"/>
  <c r="I496" i="21" s="1"/>
  <c r="I407" i="21" s="1"/>
  <c r="I389" i="21" s="1"/>
  <c r="I220" i="21"/>
  <c r="I187" i="21" s="1"/>
  <c r="I318" i="21"/>
  <c r="H234" i="21"/>
  <c r="H71" i="21"/>
  <c r="H58" i="21" s="1"/>
  <c r="H496" i="21"/>
  <c r="H373" i="21"/>
  <c r="I782" i="21"/>
  <c r="I551" i="21" s="1"/>
  <c r="I550" i="21" s="1"/>
  <c r="H318" i="21"/>
  <c r="H220" i="21"/>
  <c r="I71" i="21"/>
  <c r="I58" i="21" s="1"/>
  <c r="I372" i="21"/>
  <c r="H136" i="21"/>
  <c r="H187" i="21" l="1"/>
  <c r="H407" i="21"/>
  <c r="H389" i="21" s="1"/>
  <c r="H16" i="21" l="1"/>
  <c r="H15" i="21" s="1"/>
  <c r="I16" i="21"/>
  <c r="I15" i="21" s="1"/>
  <c r="I14" i="21" s="1"/>
  <c r="H704" i="21"/>
  <c r="H628" i="21" s="1"/>
  <c r="H623" i="21" s="1"/>
  <c r="H551" i="21" l="1"/>
  <c r="H550" i="21" s="1"/>
  <c r="H14" i="21" s="1"/>
</calcChain>
</file>

<file path=xl/comments1.xml><?xml version="1.0" encoding="utf-8"?>
<comments xmlns="http://schemas.openxmlformats.org/spreadsheetml/2006/main">
  <authors>
    <author>Пользователь</author>
  </authors>
  <commentList>
    <comment ref="H165" authorId="0" shape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Шигаево 2 мл+Газоовик 2 млн
остальное ? софинансирование на др объекты
</t>
        </r>
      </text>
    </comment>
  </commentList>
</comments>
</file>

<file path=xl/sharedStrings.xml><?xml version="1.0" encoding="utf-8"?>
<sst xmlns="http://schemas.openxmlformats.org/spreadsheetml/2006/main" count="6093" uniqueCount="770">
  <si>
    <t>10 0 00 00000</t>
  </si>
  <si>
    <t>323</t>
  </si>
  <si>
    <t>Приобретение товаров, работ, услуг в пользу граждан в целях их социального обеспечения</t>
  </si>
  <si>
    <t>Муниципальная программа  "Управление муниципальными финансами"</t>
  </si>
  <si>
    <t>Муниципальная программа " Формирование современной городской среды" на 2018-2022 годы на территории Сосновского района</t>
  </si>
  <si>
    <t>06 1 00 00000</t>
  </si>
  <si>
    <t>06 2 00 00000</t>
  </si>
  <si>
    <t>Подпрограмма "Организация питания воспитанников и обучающихся в муниципальных образовательных учреждениях Сосновского муниципального района"</t>
  </si>
  <si>
    <t>Подпрограмма "Обеспечение общедоступного и бесплатного дошкольного образования в Сосновском муниципальном районе"</t>
  </si>
  <si>
    <t>06 3 00 00000</t>
  </si>
  <si>
    <t>Подпрограмма "Развитие инфраструктуры дошкольных образовательных учреждений"</t>
  </si>
  <si>
    <t>05 8 00 00000</t>
  </si>
  <si>
    <t>Питание детей дошкольного возраста в общеобразовательных организациях</t>
  </si>
  <si>
    <t>Организация горячего питания учащихся в образовательных учреждениях</t>
  </si>
  <si>
    <t xml:space="preserve">Питание детей дошкольного возраста </t>
  </si>
  <si>
    <t>Питание детей дошкольного возраста в общеобразовательных организациях (родительская плата)</t>
  </si>
  <si>
    <t>Дотации на выравнивание бюджетной обеспеченности субъектов Российской Федерации и муниципальных образований</t>
  </si>
  <si>
    <t>Подпрограмма "Организация питания детей дошкольного возраста "</t>
  </si>
  <si>
    <t>Профилактика правонарушений на территории Сосновского района</t>
  </si>
  <si>
    <t>Строительство газопроводов и газовых сетей</t>
  </si>
  <si>
    <t>Мероприятия, реализуемые органами местного самоуправления</t>
  </si>
  <si>
    <t>Иные межбюджетные трансферты</t>
  </si>
  <si>
    <t>Дошкольное образование</t>
  </si>
  <si>
    <t>Профессиональная подготовка, переподготовка и повышение квалификации</t>
  </si>
  <si>
    <t>Общее образование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</si>
  <si>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</si>
  <si>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 xml:space="preserve">Организация и проведение мероприятий в сфере физической культуры и спорта </t>
  </si>
  <si>
    <t>Обеспечение первичных мер пожарной безопасности в части создания условий для организации добровольной пожарной охраны</t>
  </si>
  <si>
    <t>Муниципальная программа "Сохранение и развитите культуры Сосновского муниципального района"</t>
  </si>
  <si>
    <t>Подпрограмма " Сохранение и развитие культурно-досуговой сферы в Сосновском муниципальном районе"</t>
  </si>
  <si>
    <t>Пособия, компенсации и иные социальные выплаты гражданам, кроме публичных нормативных обязательств</t>
  </si>
  <si>
    <t>20 0 00 00000</t>
  </si>
  <si>
    <t>13 0 00 00000</t>
  </si>
  <si>
    <t>Дополнительное образование детей</t>
  </si>
  <si>
    <t>Судебная система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</si>
  <si>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</si>
  <si>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</si>
  <si>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</t>
  </si>
  <si>
    <t>Приобретение транспортных средств для организации перевозки обучающихся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</si>
  <si>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</si>
  <si>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21 0 00 00000</t>
  </si>
  <si>
    <t>Муниципальная районная Программа "Повышение безопасности дорожного движения" в Сосновском муниципальном районе</t>
  </si>
  <si>
    <t>Ежемесячная денежная выплата в соответствии с Законом Челябинской области "О звании "Ветеран труда Челябинской области"</t>
  </si>
  <si>
    <t>Компенсация расходов на уплату взносов на капитальный ремонт общего имущества в многоквартирном доме в соответствии Законом Челябинской области "О дополнительных мерах социальной поддержки отдельных категорий граждан в Челябинской области"</t>
  </si>
  <si>
    <t>Улучшение условий и охраны труда в целях снижения профессиональных рисков работников</t>
  </si>
  <si>
    <t>Компенсационные выплаты за пользование услугами связи в соответствии с Законом Челябинской области "О дополнительных мерах социальной защиты отдельных категорий граждан в Челябинской области"</t>
  </si>
  <si>
    <t>2</t>
  </si>
  <si>
    <t>3</t>
  </si>
  <si>
    <t>4</t>
  </si>
  <si>
    <t>6</t>
  </si>
  <si>
    <t>1</t>
  </si>
  <si>
    <t>Региональный проект «Обеспечение устойчивого сокращения непригодного для проживания жилищного фонда»</t>
  </si>
  <si>
    <t>Региональный проект «Культурная среда»</t>
  </si>
  <si>
    <t>09 1 E8 00000</t>
  </si>
  <si>
    <t>03 1 P1 00000</t>
  </si>
  <si>
    <t>07 6 00 28100</t>
  </si>
  <si>
    <t>Региональный проект "Формирование комфортной городской среды"</t>
  </si>
  <si>
    <t>Региональный проект "Создание и содержание мест (площадок) накопления твердых коммунальных отходов"</t>
  </si>
  <si>
    <t>Администрация Сосновского муниципального района</t>
  </si>
  <si>
    <t>Глава муниципального образования</t>
  </si>
  <si>
    <t>Комитет по управлению имуществом и земельным отношениям Сосновского муниципального района</t>
  </si>
  <si>
    <t>Мероприятия по землеустройству и землепользованию</t>
  </si>
  <si>
    <t>Контрольно счетная палата Сосновского муниципального района</t>
  </si>
  <si>
    <t>Руководитель контрольно-счетной палаты</t>
  </si>
  <si>
    <t>Отдел культуры Администрации Сосновского муниципального района</t>
  </si>
  <si>
    <t>Собрание депутатов Сосновского муниципального района</t>
  </si>
  <si>
    <t>Председатель представительного органа муниципального образования</t>
  </si>
  <si>
    <t>Управление образования администрации Сосновского муниципального  района</t>
  </si>
  <si>
    <t>Управление социальной защиты населения администрации Сосновского муниципального района</t>
  </si>
  <si>
    <t>Предоставление гражданам субсидий на оплату жилого помещения и коммунальных услуг</t>
  </si>
  <si>
    <t>890</t>
  </si>
  <si>
    <t>Ведомство</t>
  </si>
  <si>
    <t>888</t>
  </si>
  <si>
    <t>891</t>
  </si>
  <si>
    <t>892</t>
  </si>
  <si>
    <t>894</t>
  </si>
  <si>
    <t>889</t>
  </si>
  <si>
    <t>898</t>
  </si>
  <si>
    <t>897</t>
  </si>
  <si>
    <t>Субсидии редакциям печатных средств массовой информации в целях возмещения затрат в связи с производством и распространением печатных средств массовой информации в Сосновском муниципальном районе</t>
  </si>
  <si>
    <t>ВСЕГО</t>
  </si>
  <si>
    <t>Раздел</t>
  </si>
  <si>
    <t>Подраздел</t>
  </si>
  <si>
    <t>01</t>
  </si>
  <si>
    <t>00</t>
  </si>
  <si>
    <t>Общегосударственные вопросы</t>
  </si>
  <si>
    <t>02</t>
  </si>
  <si>
    <t>Вид расходов</t>
  </si>
  <si>
    <t>121</t>
  </si>
  <si>
    <t>04</t>
  </si>
  <si>
    <t>122</t>
  </si>
  <si>
    <t>Иные выплаты персоналу государственных (муниципальных) органов, за исключением фонда оплаты труда</t>
  </si>
  <si>
    <t>244</t>
  </si>
  <si>
    <t>851</t>
  </si>
  <si>
    <t>852</t>
  </si>
  <si>
    <t>Уплата налога на имущество организаций и земельного налога</t>
  </si>
  <si>
    <t>13</t>
  </si>
  <si>
    <t>03</t>
  </si>
  <si>
    <t>Другие общегосударственные вопросы</t>
  </si>
  <si>
    <t>350</t>
  </si>
  <si>
    <t>Премии и гранты</t>
  </si>
  <si>
    <t>08</t>
  </si>
  <si>
    <t>Органы юстиции</t>
  </si>
  <si>
    <t>Национальная экономика</t>
  </si>
  <si>
    <t xml:space="preserve">04 </t>
  </si>
  <si>
    <t>Общеэкономические вопросы</t>
  </si>
  <si>
    <t>05</t>
  </si>
  <si>
    <t>Сельское хозяйство и рыболовство</t>
  </si>
  <si>
    <t>09</t>
  </si>
  <si>
    <t>12</t>
  </si>
  <si>
    <t>07</t>
  </si>
  <si>
    <t>Жилищно-коммунальной хозяйство</t>
  </si>
  <si>
    <t>06</t>
  </si>
  <si>
    <t>Другие вопросы в области охраны окружающей среды</t>
  </si>
  <si>
    <t>11</t>
  </si>
  <si>
    <t>Массовый спорт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</si>
  <si>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</si>
  <si>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01 2 00 44210</t>
  </si>
  <si>
    <t>5</t>
  </si>
  <si>
    <t>7</t>
  </si>
  <si>
    <t>8</t>
  </si>
  <si>
    <t>9</t>
  </si>
  <si>
    <t>02 0 00 00000</t>
  </si>
  <si>
    <t>02 0 00 20404</t>
  </si>
  <si>
    <t>Подпрограмма "Профилактика безнадзорности и правонарушений несовершеннолетних"</t>
  </si>
  <si>
    <t>880</t>
  </si>
  <si>
    <t>09 1 00 00000</t>
  </si>
  <si>
    <t>Подпрограмма "Государственная молодежная политика"</t>
  </si>
  <si>
    <t>09 1 00 03300</t>
  </si>
  <si>
    <t>09 2 00 00000</t>
  </si>
  <si>
    <t>Подпрограмма "Профилактика наркомании, токсикомании, алкоголизма и их социальных последствий "</t>
  </si>
  <si>
    <t>09 2 00 03310</t>
  </si>
  <si>
    <t>Профилактика наркомании, токсикомании, алкоголизма и их социальных последствий</t>
  </si>
  <si>
    <t>05 2 00 42100</t>
  </si>
  <si>
    <t>07 8 00 41600</t>
  </si>
  <si>
    <t>05 3 00 42100</t>
  </si>
  <si>
    <t>09 1 E8 S1010</t>
  </si>
  <si>
    <t>Развитие информационного общества в Сосновском муниципальном районе</t>
  </si>
  <si>
    <t>521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</si>
  <si>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</si>
  <si>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 xml:space="preserve">Создание новых мест в общеобразовательных организациях, расположенных на территории Челябинской области
</t>
  </si>
  <si>
    <t>05 2 E1 00000</t>
  </si>
  <si>
    <t>Региональный проект "Современная школа"</t>
  </si>
  <si>
    <t>05 8 00 S3300</t>
  </si>
  <si>
    <t>Муниципальная программа "Противодействие коррупции в Сосновском муниципальном районе"</t>
  </si>
  <si>
    <t>24 0 00 00000</t>
  </si>
  <si>
    <t>Противодействие коррупции в Сосновском муниципальном районе</t>
  </si>
  <si>
    <t>24 0 00 00410</t>
  </si>
  <si>
    <t>20 1 00 00000</t>
  </si>
  <si>
    <t>Внесение в государственный кадастр недвижимости сведений о границах населенных пунктов Сосновского муниципального района</t>
  </si>
  <si>
    <t>20 1 00 S9320</t>
  </si>
  <si>
    <t>20 2 00 00000</t>
  </si>
  <si>
    <t>Внесение в государственный кадастр недвижимости сведений о территориальных зонах Сосновского муниципального района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</si>
  <si>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</si>
  <si>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Наименование </t>
  </si>
  <si>
    <t>Другие вопросы в области национальной экономики</t>
  </si>
  <si>
    <t>10</t>
  </si>
  <si>
    <t>Социальная политика</t>
  </si>
  <si>
    <t>Социальное обеспечение населения</t>
  </si>
  <si>
    <t>Средства массовой информации</t>
  </si>
  <si>
    <t>Периодическая печать и издательства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</si>
  <si>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</si>
  <si>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</si>
  <si>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</si>
  <si>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</si>
  <si>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</si>
  <si>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Мобилизационная и вневойсковая подготовка</t>
  </si>
  <si>
    <t>530</t>
  </si>
  <si>
    <t>Субвенции</t>
  </si>
  <si>
    <t>14</t>
  </si>
  <si>
    <t>511</t>
  </si>
  <si>
    <t>Дотации на выравнивание бюджетной обеспеченности</t>
  </si>
  <si>
    <t>Образование</t>
  </si>
  <si>
    <t xml:space="preserve">Общее образование </t>
  </si>
  <si>
    <t>Культура и кинематография</t>
  </si>
  <si>
    <t>Культура</t>
  </si>
  <si>
    <t>111</t>
  </si>
  <si>
    <t>112</t>
  </si>
  <si>
    <t>Иные выплаты персоналу казенных учреждений, за исключением фонда оплаты труда</t>
  </si>
  <si>
    <t>Другие вопросы в области культуры, кинематографии</t>
  </si>
  <si>
    <t>Дошкольное образоание</t>
  </si>
  <si>
    <t>Другие вопросы в области образования</t>
  </si>
  <si>
    <t>Охрана семьи и детства</t>
  </si>
  <si>
    <t>Другие вопросы в области социальной политики</t>
  </si>
  <si>
    <t>313</t>
  </si>
  <si>
    <t>Пособия, компенсации, меры социальной поддержки по публичным нормативным обязательствам</t>
  </si>
  <si>
    <t>Дорожное хозяйство (дорожные фонды)</t>
  </si>
  <si>
    <t>Другие вопросы в области жилищно-коммунального хозяйства</t>
  </si>
  <si>
    <t xml:space="preserve">Финансовое обеспечение получения дошкольного образования в частных дошкольных образовательных организациях 
</t>
  </si>
  <si>
    <t xml:space="preserve"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</t>
  </si>
  <si>
    <t>242</t>
  </si>
  <si>
    <t>Закупка товаров, работ, услуг в сфере информационно-коммуникационных технологий</t>
  </si>
  <si>
    <t>Молодежная политика и оздоровление детей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</si>
  <si>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 образовательных организациях</t>
  </si>
  <si>
    <t>Коммунальное хозяйство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</si>
  <si>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</si>
  <si>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</si>
  <si>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891 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</si>
  <si>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</si>
  <si>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</si>
  <si>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Премии,стипендии и иные поощрения в Сосновском муниципальном районе</t>
  </si>
  <si>
    <t>Жилищное хозяйство</t>
  </si>
  <si>
    <t>Оценка недвижимости, признание прав и регулирование отношений по государственной и муниципальной собственности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</si>
  <si>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</si>
  <si>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 xml:space="preserve"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 </t>
  </si>
  <si>
    <t>Благоустройство</t>
  </si>
  <si>
    <t>540</t>
  </si>
  <si>
    <t>Реализация переданных полномочий муниципального района на осуществление мер по противодействию коррупции в границах поселения</t>
  </si>
  <si>
    <t>Реализация переданных полномочий муниципального района на участие в предупреждении и ликвидации последствий чрезвычайных ситуаций в границах поселений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</si>
  <si>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</si>
  <si>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 осуществлению муниципального жилищного контроля, а также иных полномочий органов местного самуправления в соответствии с жилищным законодательством</t>
  </si>
  <si>
    <t>Реализация переданных полномочий муниципального района на организацию ритуальных услуг и содержание мест захоронения</t>
  </si>
  <si>
    <t>Реализация переданных полномочий муниципального района на организацию сбора и вывоза бытовых отходов и мусора</t>
  </si>
  <si>
    <t>Обеспечение деятельности (оказание услуг) подведомственных казенных учреждений</t>
  </si>
  <si>
    <t>Реализация переданных полномочий муниципального района на организацию в границах поселения электро-, тепло-, газо-, и водоснбжения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</si>
  <si>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100</t>
  </si>
  <si>
    <t>18 0 F3 00000</t>
  </si>
  <si>
    <t>18 0 00 00000</t>
  </si>
  <si>
    <t>01 5 A1 00000</t>
  </si>
  <si>
    <t xml:space="preserve">Обеспечение муниципальных учреждений культуры специализированным автотранспортом (автоклубы) </t>
  </si>
  <si>
    <t>10 0 00 46020</t>
  </si>
  <si>
    <t>06 2 00 04010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</si>
  <si>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</t>
  </si>
  <si>
    <t>06 2 00 04040</t>
  </si>
  <si>
    <t>05 5 00 03120</t>
  </si>
  <si>
    <t>05 4 00 03020</t>
  </si>
  <si>
    <t>06 1 00 04050</t>
  </si>
  <si>
    <t>06 2 00 04050</t>
  </si>
  <si>
    <t>03 2 00 28000</t>
  </si>
  <si>
    <t>07 6 00 28140</t>
  </si>
  <si>
    <t>03 1 00 52200</t>
  </si>
  <si>
    <t>03 1 00 53800</t>
  </si>
  <si>
    <t>03 1 00 52800</t>
  </si>
  <si>
    <t>03 1 00 52500</t>
  </si>
  <si>
    <t>03 1 P1 28180</t>
  </si>
  <si>
    <t>03 1 00 28190</t>
  </si>
  <si>
    <t>03 1 00 28220</t>
  </si>
  <si>
    <t>03 1 00 28300</t>
  </si>
  <si>
    <t>Ежемесячная денежная выплата в соответствии с Законом Челябинской области "О мерах социальной поддержки жертв политической репрессий в Челябинской области "</t>
  </si>
  <si>
    <t>03 1 00 28310</t>
  </si>
  <si>
    <t>03 1 00 28320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</si>
  <si>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защиты отдельных категорий граждан в Челябинской области"</t>
  </si>
  <si>
    <t>03 1 00 28330</t>
  </si>
  <si>
    <t>03 1 00 28340</t>
  </si>
  <si>
    <t>03 1 00 28350</t>
  </si>
  <si>
    <t>03 1 00 28370</t>
  </si>
  <si>
    <t>03 1 00 28380</t>
  </si>
  <si>
    <t>03 1 00 28390</t>
  </si>
  <si>
    <t>03 1 00 28410</t>
  </si>
  <si>
    <t>03 1 00 51370</t>
  </si>
  <si>
    <t>03 2 00 28110</t>
  </si>
  <si>
    <t>03 2 00 28370</t>
  </si>
  <si>
    <t>Реализация полномочий Российской Федерации по предоставлению отдельных мер социальной поддержки гражданам, подвергшимся воздействию радиации</t>
  </si>
  <si>
    <t>Реализация полномочий Российской Федерации на оплату жилищно-коммунальных услуг отдельным категриям граждан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</si>
  <si>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№40-ФЗ "Об обязательном страхоании гражданской ответственности владельцев транспортных средств"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</si>
  <si>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</si>
  <si>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Выплата областного единовременного пособия при рождении ребенка в соответствии с Законом Челябинской области " Об областном единовременном пособии при рождении ребенка"</t>
  </si>
  <si>
    <t>Содержание ребенка в семье опекуна и приемной семье, а также вознаграждение , причитающееся приемному родителю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причитающимся приемному родителю, и социальных гарантиях приемной семье"</t>
  </si>
  <si>
    <t>Выплаты пенсии за выслугу лет лицам, замещавшим должности муниципальной службы и ежемесячные доплаты к трудовой пенсии лицам, осуществлявшим полномочия депутата, выборного должностного лица органа местного самоуправления на постоянной основе</t>
  </si>
  <si>
    <t>Мероприятия, реализуемые бюджетными, автономными и казенными учреждениями</t>
  </si>
  <si>
    <t>Субсидии некоммерческим оргнаизациям, осуществляющим поддержку ветеранов (пенсионеров) войны, труда, Вооруженных Сил и правоохранительных органов</t>
  </si>
  <si>
    <t>Подпрограмма "Одаренные дети"</t>
  </si>
  <si>
    <t>Подпрограмма "Патриотическое и гражданское воспитание молодежи"</t>
  </si>
  <si>
    <t>Подпрограмма "Укрепление материально - технической базы и обеспечение пожарной безопасности учреждений культуры Сосновского района"</t>
  </si>
  <si>
    <t>07 8 00 00000</t>
  </si>
  <si>
    <t>07 7 00 00000</t>
  </si>
  <si>
    <t>Подпрограмма "Поддержка и развитие профессионального мастерства"</t>
  </si>
  <si>
    <t xml:space="preserve">Подпрограмма "Формирование здоровьесберегающих и безопасных условий образовательного процесса" </t>
  </si>
  <si>
    <t>Подпрограмма " Повышение доступности образования для лиц с ограниченными возможностями здоровья и инвалидов</t>
  </si>
  <si>
    <t>Подпрограмма "Дети-инвалиды"</t>
  </si>
  <si>
    <t>Подпрограмма "Дети-сироты"</t>
  </si>
  <si>
    <t>99 0 00 00000</t>
  </si>
  <si>
    <t>05 2 00 00000</t>
  </si>
  <si>
    <t>05 0 00 00000</t>
  </si>
  <si>
    <t>06 0 00 00000</t>
  </si>
  <si>
    <t>08 0 00 00000</t>
  </si>
  <si>
    <t>12 0 00 00000</t>
  </si>
  <si>
    <t>321</t>
  </si>
  <si>
    <t>Организация и проведение  мероприятий с детьми и молодежью</t>
  </si>
  <si>
    <t>Организация отдыха детей в каникулярное время</t>
  </si>
  <si>
    <t>Профилактика безопасности дорожного движения</t>
  </si>
  <si>
    <t>Финансовоя поддержка субъектов малого и среднего предпринимательства</t>
  </si>
  <si>
    <t>14 0 00 00000</t>
  </si>
  <si>
    <t>15 0 00 00000</t>
  </si>
  <si>
    <t>09 0 00 00000</t>
  </si>
  <si>
    <t>Подпрограмма  "Развитие музейного дела в Сосновском муниципальном районе"</t>
  </si>
  <si>
    <t>870</t>
  </si>
  <si>
    <t>Резервные фонды исполнительных огранов местного самоуправления</t>
  </si>
  <si>
    <t>Резервные средства</t>
  </si>
  <si>
    <t>04 0 00 00000</t>
  </si>
  <si>
    <t>01 0 00 00000</t>
  </si>
  <si>
    <t>01 4 00 00000</t>
  </si>
  <si>
    <t>01 6 00 00000</t>
  </si>
  <si>
    <t>01 1 00 00000</t>
  </si>
  <si>
    <t>01 2 00 00000</t>
  </si>
  <si>
    <t>01 3 00 00000</t>
  </si>
  <si>
    <t>01 5 00 00000</t>
  </si>
  <si>
    <t>05 5 00 00000</t>
  </si>
  <si>
    <t>Целевая статья</t>
  </si>
  <si>
    <t xml:space="preserve">Финансовое обеспечение выполнения функций органами местного самоуправления </t>
  </si>
  <si>
    <t>03 0 00 00000</t>
  </si>
  <si>
    <t>07 0 00 00000</t>
  </si>
  <si>
    <t>07 5 00 00000</t>
  </si>
  <si>
    <t>11 0 00 00000</t>
  </si>
  <si>
    <t>05 4 00 00000</t>
  </si>
  <si>
    <t>07 4 00 00000</t>
  </si>
  <si>
    <t>07 3 00 00000</t>
  </si>
  <si>
    <t>05 1 00 00000</t>
  </si>
  <si>
    <t>05 3 00 00000</t>
  </si>
  <si>
    <t>07 1 00 00000</t>
  </si>
  <si>
    <t>07 2 00 00000</t>
  </si>
  <si>
    <t>07 6 00 00000</t>
  </si>
  <si>
    <t>Подпрограмма "Развитие дополнительного образования в сфере культуры и искусства Сосновского муниципального района"</t>
  </si>
  <si>
    <t>Повышение квалификации (обучение) муниципальных служащих и лиц, замещающих муниципальные должности</t>
  </si>
  <si>
    <t>Подпрограмма "Развитие библиотечного дела в Сосновском муниципальном районе"</t>
  </si>
  <si>
    <t>Подпрограмма  "Организация летнего отдыха, оздоровления и занятости детей в каникулярное время"</t>
  </si>
  <si>
    <t>Учреждения социального обслуживания населения. Другие мероприятия в рамках программы</t>
  </si>
  <si>
    <t>Уплата прочих налогов, сборов</t>
  </si>
  <si>
    <t>Мероприятия по проведению районных благотворительных акций к отдельным датам</t>
  </si>
  <si>
    <t>19 0 00 00000</t>
  </si>
  <si>
    <t>Разработка и внедрение цифровых технологий, направленных на рациональное использование земель сельскохозяйственного назначения</t>
  </si>
  <si>
    <t>99 0 00 20300</t>
  </si>
  <si>
    <t>99 0 00 20400</t>
  </si>
  <si>
    <t>99 0 00 03060</t>
  </si>
  <si>
    <t>99 0 00 12010</t>
  </si>
  <si>
    <t>99 0 00 99090</t>
  </si>
  <si>
    <t>99 0 00 51200</t>
  </si>
  <si>
    <t>Обеспечение проведения выборов и референдумов</t>
  </si>
  <si>
    <t>Проведение выборов депутатов муниципального образования</t>
  </si>
  <si>
    <t>99 0 00 20004</t>
  </si>
  <si>
    <t>99 0 00 07570</t>
  </si>
  <si>
    <t>14 0 00 01480</t>
  </si>
  <si>
    <t>Проведение работ по описанию местоположения границ населенных пунктов Челябинской области</t>
  </si>
  <si>
    <t>21 0 00 00210</t>
  </si>
  <si>
    <t>99 0 00 11700</t>
  </si>
  <si>
    <t>99 0 00 29350</t>
  </si>
  <si>
    <t>99 0 00 29900</t>
  </si>
  <si>
    <t>99 0 00 59300</t>
  </si>
  <si>
    <t>99 0 00 11800</t>
  </si>
  <si>
    <t>99 0 00 62900</t>
  </si>
  <si>
    <t>99 0 00 62910</t>
  </si>
  <si>
    <t>Создание резервов материальных ресурсов для предупреждения и ликвидации чрезвычайных ситуаций</t>
  </si>
  <si>
    <t>19 0 00 00320</t>
  </si>
  <si>
    <t>15 0 00 S1020</t>
  </si>
  <si>
    <t>99 0 00 11200</t>
  </si>
  <si>
    <t>13 0 00 S6040</t>
  </si>
  <si>
    <t>13 0 00 S6050</t>
  </si>
  <si>
    <t>Связь и информатика</t>
  </si>
  <si>
    <t>12 0 00 13540</t>
  </si>
  <si>
    <t>99 0 00 11300</t>
  </si>
  <si>
    <t>99 0 00 11100</t>
  </si>
  <si>
    <t>99 0 00 11400</t>
  </si>
  <si>
    <t>99 0 00 11500</t>
  </si>
  <si>
    <t>08 1 00 S4050</t>
  </si>
  <si>
    <t>08 3 00 14010</t>
  </si>
  <si>
    <t>99 0 00 99120</t>
  </si>
  <si>
    <t>06 3 00 41600</t>
  </si>
  <si>
    <t>16 0 00 00000</t>
  </si>
  <si>
    <t>16 0 00 16400</t>
  </si>
  <si>
    <t>08 2 00 L4970</t>
  </si>
  <si>
    <t>17 0 00 71050</t>
  </si>
  <si>
    <t>23 0 00 S1060</t>
  </si>
  <si>
    <t>23 0 00 00000</t>
  </si>
  <si>
    <t>Оказание поддержки садоводческим некоммерческим товариществам</t>
  </si>
  <si>
    <t>99 0 00 04030</t>
  </si>
  <si>
    <t>99 0 00 82250</t>
  </si>
  <si>
    <t>99 0 00 41600</t>
  </si>
  <si>
    <t>99 0 00 45450</t>
  </si>
  <si>
    <t>631</t>
  </si>
  <si>
    <t>Субсидии на возмещение недополученных доходов и (или) возмещение фактически понесенных затрат</t>
  </si>
  <si>
    <t>99 0 00 22550</t>
  </si>
  <si>
    <t>01 4 00 42300</t>
  </si>
  <si>
    <t>01 1 00 44000</t>
  </si>
  <si>
    <t>01 1 00 44010</t>
  </si>
  <si>
    <t>01 2 00 44200</t>
  </si>
  <si>
    <t>01 3 00 44100</t>
  </si>
  <si>
    <t>01 7 00 20400</t>
  </si>
  <si>
    <t>01 7 00 45200</t>
  </si>
  <si>
    <t>07 1 00 41600</t>
  </si>
  <si>
    <t>99 0 00 21110</t>
  </si>
  <si>
    <t>06 1 00 S4060</t>
  </si>
  <si>
    <t>06 1 00 42000</t>
  </si>
  <si>
    <t>06 1 00 42020</t>
  </si>
  <si>
    <t>Питание детей дошкольного возраста (родительская плата)</t>
  </si>
  <si>
    <t>06 2 00 42000</t>
  </si>
  <si>
    <t>06 3 00 42010</t>
  </si>
  <si>
    <t>Подпрограмма " Развитие инфраструктуры образовательных учреждений"</t>
  </si>
  <si>
    <t>05 2 Е1 S3050</t>
  </si>
  <si>
    <t>Подпрограмма "Формирование здоровьесберегающих и безопасных условий организации образовательного процесса"</t>
  </si>
  <si>
    <t>05 4 00 42100</t>
  </si>
  <si>
    <t>05 5 00 42100</t>
  </si>
  <si>
    <t>05 8 00 S4060</t>
  </si>
  <si>
    <t>05 8 00 S3030</t>
  </si>
  <si>
    <t>05 8 00 42122</t>
  </si>
  <si>
    <t>05 5 00 42300</t>
  </si>
  <si>
    <t>07 3 00 S3010</t>
  </si>
  <si>
    <t>Организация летнего отдыха, оздоровления и занятости детей в каникулярное время</t>
  </si>
  <si>
    <t>07 3 00 13010</t>
  </si>
  <si>
    <t>05 1 00 41600</t>
  </si>
  <si>
    <t>05 2 00 41600</t>
  </si>
  <si>
    <t>05 3 00 S3040</t>
  </si>
  <si>
    <t>05 7 00 20400</t>
  </si>
  <si>
    <t>05 7 00 45200</t>
  </si>
  <si>
    <t>07 1 00 42100</t>
  </si>
  <si>
    <t>07 2 00 42100</t>
  </si>
  <si>
    <t>17 0 00 S0045</t>
  </si>
  <si>
    <t>03 1 00 12750</t>
  </si>
  <si>
    <t>03 1 00 63550</t>
  </si>
  <si>
    <t>03 1 00 63555</t>
  </si>
  <si>
    <t>03 2 00 20400</t>
  </si>
  <si>
    <t>03 3 00 40810</t>
  </si>
  <si>
    <t>07 5 00 40810</t>
  </si>
  <si>
    <t>11 0 00 40810</t>
  </si>
  <si>
    <t>07 4 00 41500</t>
  </si>
  <si>
    <t>Подпрограмма "Вакцинопофилактика"</t>
  </si>
  <si>
    <t>07 7 00 41500</t>
  </si>
  <si>
    <t>10 0 00 20400</t>
  </si>
  <si>
    <t>10 0 00 51180</t>
  </si>
  <si>
    <t>04 0 F2 55550</t>
  </si>
  <si>
    <t>22 0 00 00000</t>
  </si>
  <si>
    <t>Создание и содержание мест (площадок) накопления твердых коммунальных отходов</t>
  </si>
  <si>
    <t>08 2 00 00000</t>
  </si>
  <si>
    <t>Подпрограмма "Оказание государственной поддержки молодым семьям  для улучшения жилищных условий"</t>
  </si>
  <si>
    <t>08 1 00 00000</t>
  </si>
  <si>
    <t>Подпрограмма "Модернизация объектов коммунальной инфраструктуры"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</si>
  <si>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</si>
  <si>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</si>
  <si>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</si>
  <si>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119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</si>
  <si>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</si>
  <si>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</si>
  <si>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Развитие муниципальных систем оповещения и информирования населения о чрезвычайных ситуациях за счет местного бюджета</t>
  </si>
  <si>
    <t>Мероприятия, реализуемые органами исполнительной власти</t>
  </si>
  <si>
    <t>08 3 00 00000</t>
  </si>
  <si>
    <t>Подпрограмма " Обеспечение доступного качественного общего и дополнительного образования"</t>
  </si>
  <si>
    <t>Выплата  единовременного социального пособия гражданам, находящихся в трудной жизненной ситуации</t>
  </si>
  <si>
    <t xml:space="preserve">Прочая закупка товаров, работ и услуг </t>
  </si>
  <si>
    <t xml:space="preserve">Прочая закупка товаров, работ и услуг  </t>
  </si>
  <si>
    <t>Непрограммные направления деятельности</t>
  </si>
  <si>
    <t>Подпрограмма "Подготовка земельных участков для освоения в целях жилищного строительства</t>
  </si>
  <si>
    <t>01 7 00 00000</t>
  </si>
  <si>
    <t>Подпрограмма "Обеспечение функций управления"</t>
  </si>
  <si>
    <t>Подпрограмма "Формирование доступной среды для инвалидов и маломобильных групп населения"</t>
  </si>
  <si>
    <t>03 3 00 00000</t>
  </si>
  <si>
    <t>05 7 00 00000</t>
  </si>
  <si>
    <t>17 0 00 00000</t>
  </si>
  <si>
    <t xml:space="preserve">Подпрограмма " Функционирование системы социального обслуживания и социальной поддержки отдельных категорий граждан" </t>
  </si>
  <si>
    <t>03 2 00 00000</t>
  </si>
  <si>
    <t>03 1 00 00000</t>
  </si>
  <si>
    <t>Обеспечение деятельности финансовых, налоговых и таможенных органов и органов финансового надзора</t>
  </si>
  <si>
    <t>(руб)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</si>
  <si>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</si>
  <si>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</si>
  <si>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районная программа "Повышение безопасности дорожного движения" в Сосновском муниципальном районе</t>
  </si>
  <si>
    <t>Муниципальная программа "Профилактика правонарушений на территории Сосновского муниципального района"</t>
  </si>
  <si>
    <t>Защита населения и территории от чрезвычайных ситуаций природного и техногенного характера, пожарная безопасность</t>
  </si>
  <si>
    <t>247</t>
  </si>
  <si>
    <t>Закупка энергетических ресурсов</t>
  </si>
  <si>
    <t>Национальная безопасность и правоохранительная деятельность</t>
  </si>
  <si>
    <t>14 0 00 11200</t>
  </si>
  <si>
    <t xml:space="preserve"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 в рамках программы  "Повышение безопасности дорожного движения" </t>
  </si>
  <si>
    <t>Муниципальная  программа "Переселение в 2021 – 2025 годах граждан из аварийного жилищного фонда  в Сосновском муниципальном районе Челябинской области"</t>
  </si>
  <si>
    <t>Реализация программ формирования современной городской среды</t>
  </si>
  <si>
    <t>26 0 00 00000</t>
  </si>
  <si>
    <t>04 0 F2 00000</t>
  </si>
  <si>
    <t>Физическая культура и спорт</t>
  </si>
  <si>
    <t>Другие вопросы в области физической культуры и спорта</t>
  </si>
  <si>
    <t>17 0 00 S0040</t>
  </si>
  <si>
    <t>Капитальные вложения в объекты физической культуры и спорта</t>
  </si>
  <si>
    <t>Муниципальная программа "Поддержка садоводческих некоммерческих товариществ, расположенных на территории Сосновского муниципального района в 2020-2022 годах"</t>
  </si>
  <si>
    <t>Организации дополнительного образования. Подпрограмма "Развитие дополнительного образования в сфере культуры и искусства Сосновского муниципального района</t>
  </si>
  <si>
    <t>01 6 00 42300</t>
  </si>
  <si>
    <t>Другие мероприятия в рамках подпрограммы "Сохранение и развитие культурно-досуговой сферы в Сосновском муниципальном районе"</t>
  </si>
  <si>
    <t>Учреждения культуры. Подпрограмма "Сохранение и развитие культурно-досуговой сферы в Сосновском муниципальном районе"</t>
  </si>
  <si>
    <t>Библиотеки. Подпрограмма "Развитие библиотечного дела в Сосновском муниципальном районе"</t>
  </si>
  <si>
    <t>Другие мероприятия в рамках подпрограммы "Развитие библиотечного дела в Сосновском муниципальном районе"</t>
  </si>
  <si>
    <t>Обеспечение деятельности (оказание услуг) подведомственных казенных учреждений. Подпрограмма "Развитие музейного дела в Сосновском муниципальном районе"</t>
  </si>
  <si>
    <t>03 3 00 44000</t>
  </si>
  <si>
    <t>Учреждения культуры. Подпрограмма "Формирование доступной среды для инвалидов и маломобильных групп населения"</t>
  </si>
  <si>
    <t>Муниципальная программа "Дети Сосновского района"</t>
  </si>
  <si>
    <t xml:space="preserve">Муниципальная программа Сосновского муниципального района "Развитие социальной защиты населения в Сосновском муниципальном районе" </t>
  </si>
  <si>
    <t>Подпрограмма "Повышение качества жизни граждан пожилого возраста и иных социально - незащищенных категорий граждан в Сосновском районе"</t>
  </si>
  <si>
    <t>Муниципальная программа "Поддержка и развитие дошкольного образования в Сосновском муниципальном районе"</t>
  </si>
  <si>
    <t>Муниципальная программа "Программа развития образования в Сосновском муниципальном районе"</t>
  </si>
  <si>
    <t>Подпрограмма " Поддержка и развитие профессионального мастерства педагогических работников"</t>
  </si>
  <si>
    <t>05 1 00 42100</t>
  </si>
  <si>
    <t>Общеобразовательные организации. Подпрограмма "Формирование здоровьесберегающих и безопасных условий организации образовательного процесса"</t>
  </si>
  <si>
    <t>Общеобразовательные организации в рамках подпрограммы " Повышение доступности образования для лиц с ограниченными возможностями здоровья и инвалидов"</t>
  </si>
  <si>
    <t>Подпрограмма " Обеспечение доступного общего и дополнительного образования"</t>
  </si>
  <si>
    <t>Общеобразовательные организации. Подпрограмма " Обеспечение доступного общего и дополнительного образования"</t>
  </si>
  <si>
    <t>05 8 00 42000</t>
  </si>
  <si>
    <t>05 8 00 42020</t>
  </si>
  <si>
    <t>Общеобразовательные организации. Подпрограмма " Развитие инфраструктуры образовательных учреждений"</t>
  </si>
  <si>
    <t>Общеобразовательные организации . Подпрограмма "Одаренные дети"</t>
  </si>
  <si>
    <t>Общеобразовательные организации. Подпрограмма "Патриотическое воспитание"</t>
  </si>
  <si>
    <t>Муниципальная программа "Молодежная политика Сосновского района"</t>
  </si>
  <si>
    <t>Региональный проект «Социальная активность»</t>
  </si>
  <si>
    <t>Организация и проведение мероприятий с детьми и молодежью</t>
  </si>
  <si>
    <t>Мероприятия, реализуемые бюджетными, автономными и казенными учреждениями.</t>
  </si>
  <si>
    <t>Подпрограмма "Подарим Новый год детям"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</si>
  <si>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</si>
  <si>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200</t>
  </si>
  <si>
    <t>Национальная оборона</t>
  </si>
  <si>
    <t>Муниципальная программа "Развитие информационного общества в Сосновском муниципальном районе на 2020-2025"</t>
  </si>
  <si>
    <t xml:space="preserve">Муниципальная районная программа  "Обеспечение доступным и комфортным жильем граждан Российской Федерации " </t>
  </si>
  <si>
    <t>Муниципальная районная программа "Развитие сети автомобильных дорог в Сосновском муниципальном районе"</t>
  </si>
  <si>
    <t>Муниципальная программа "Улучшение условий функционирования сельскоозяйственной деятельности в Сосновском муниципальном районе Челябинской области на 2019-2021 годы"</t>
  </si>
  <si>
    <t xml:space="preserve">Муниципальная программа "Развитие муниципальной службы в Сосновском муниципальном районе" </t>
  </si>
  <si>
    <t>Муниципальная районная программа  "Развитие физической культуры и спорта в Сосновском муниципальном районе на 2021-2023"</t>
  </si>
  <si>
    <t>Муниципальная районная программа "Улучшение условий и охраны труда на 2019-2021 годы в Сосновском муниципальном районе"</t>
  </si>
  <si>
    <t>Муниципальная программа " Внесение в государственный кадастр недвижимости сведений о границах населенных пунктов и территориальных зонах Сосновского муниципального района Челябинской области"</t>
  </si>
  <si>
    <t>Муниципальная программа "Поддержка социально ориентированных некоммерческих организаций и гражданских инициатив Сосновского муниципального района" на 2020-2023 годы"</t>
  </si>
  <si>
    <t>25 0 00 13550</t>
  </si>
  <si>
    <t>25 0 00 00000</t>
  </si>
  <si>
    <t>Охрана окружающей среды</t>
  </si>
  <si>
    <t>Межбюджетные трансферты общего характера бюджетам бюджетной системы Российской Федерации</t>
  </si>
  <si>
    <t xml:space="preserve">22 0 G2 00000 </t>
  </si>
  <si>
    <t xml:space="preserve">22 0 G2 S3120 </t>
  </si>
  <si>
    <t>Муниципальная программа "Реализация государственной национальной политики и профилактика экстремистских проявлений на территории Сосновского муниципального района на 2021-2023 годы</t>
  </si>
  <si>
    <t xml:space="preserve">Реализация мероприятий по укреплению национального согласия и   профилактика экстремистских проявлений на территории Сосновского муниципального района </t>
  </si>
  <si>
    <t>Финансовое управление администрации Сосновского муниципального района</t>
  </si>
  <si>
    <t>05 8 00 42100</t>
  </si>
  <si>
    <t xml:space="preserve">Обеспечение питанием учащихся с ограниченными возможностями здоровья в общеобразовательных организациях </t>
  </si>
  <si>
    <t>Общеобразовательные организации. Подпрограмма " Поддержка и развитие профессионального мастерства педагогических работников"</t>
  </si>
  <si>
    <t>Организации дополнительного образования. Подпрограмма " Обеспечение доступного качественного общего и дополнительного образования"</t>
  </si>
  <si>
    <t>Дошкольные образовательные организации. Подпрограмма "Обеспечение общедоступного и бесплатного дошкольного образования в Сосновском муниципальном районе"</t>
  </si>
  <si>
    <t>Другие мероприятия в рамках подпрограммы "Развитие инфраструктуры дошкольных образовательных учреждений"</t>
  </si>
  <si>
    <t>01 5 00 44000</t>
  </si>
  <si>
    <t>Учреждения культуры. Подпрограмма "Укрепление материально-технической базы и обеспечение пожарной безопасности учреждений культуры Сосновского района "</t>
  </si>
  <si>
    <t>Организации дополнительного образования. Подпрограмма "Укрепление материально-технической базы и обеспечение пожарной безопасности учреждений культуры Сосновского района "</t>
  </si>
  <si>
    <t>01 5 00 44200</t>
  </si>
  <si>
    <t>Библиотеки. Подпрограмма "Укрепление материально-технической базы и обеспечение пожарной безопасности учреждений культуры Сосновского района "</t>
  </si>
  <si>
    <t>01 5 00 44100</t>
  </si>
  <si>
    <t>Муниципальная программа "Развитие малого и среднего предпринимательства и поддержка индивидуальной предпринимательской инициативы в Сосновском муниципальном районе" на 2021-2023 годы</t>
  </si>
  <si>
    <t>29 0 00 00000</t>
  </si>
  <si>
    <t>29 0 00 13010</t>
  </si>
  <si>
    <t>Премии,стипендии и иные поощрения в рамках программы "Профилактика правонарушений на территории Сосновского муниципального района"</t>
  </si>
  <si>
    <t>21 0 00 29350</t>
  </si>
  <si>
    <t>01 5 00 42300</t>
  </si>
  <si>
    <t>05 2 00 S1020</t>
  </si>
  <si>
    <t>03 3 00 41600</t>
  </si>
  <si>
    <t>99 0 00 S9600</t>
  </si>
  <si>
    <t>01 5 А1 5519М</t>
  </si>
  <si>
    <t>Укрепление материально-технической базы и оснащение оборудованием детских музыкальных, художественных, хореографических школ и школ искусств</t>
  </si>
  <si>
    <t>06 2 00 S4020</t>
  </si>
  <si>
    <t>06 3 00 42000</t>
  </si>
  <si>
    <t>Дошкольные образовательные организации. Подпрограмма "Развитие инфраструктуры дошкольных образовательных учреждений"</t>
  </si>
  <si>
    <t>Государственная поддержка лучших сельских учреждений культуры</t>
  </si>
  <si>
    <t>Государственная поддержка лучших работников сельских учреждений культуры</t>
  </si>
  <si>
    <t>Приобретение спортивного инвентаря и оборудования для физкультурно-спортивных организаций</t>
  </si>
  <si>
    <t>18 0 F3 S7484</t>
  </si>
  <si>
    <t>07 6 00 28130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</si>
  <si>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</t>
  </si>
  <si>
    <t>243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</si>
  <si>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</t>
  </si>
  <si>
    <t>03 2 00 S8080</t>
  </si>
  <si>
    <t>03 1 00 28540</t>
  </si>
  <si>
    <t>17 0 00 S004Д</t>
  </si>
  <si>
    <t>Частичная компенсация дополнительных расходов на повышение оплаты труда работников бюджетной сферы и иные цели</t>
  </si>
  <si>
    <t>Муниципальная программа "Рекультивация земельных участков, нарушенных размещением ТКО, и ликвидация объектов накопленного экологического вреда на территории Сосновского муниципального района" на 2020-2023 годы</t>
  </si>
  <si>
    <t>Организация работы комиссий  по делам несовершеннолетних и защите их прав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</si>
  <si>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</si>
  <si>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правонарушениях,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«Об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правонарушениях»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</si>
  <si>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</si>
  <si>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переданных полномочий Российской Федерации на государственную регистрацию актов гражданского состояния</t>
  </si>
  <si>
    <t>Реализация переданных государственных полномочий в области охраны труда</t>
  </si>
  <si>
    <t>19 0 00 67040</t>
  </si>
  <si>
    <t>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</si>
  <si>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>15 0 00 61080</t>
  </si>
  <si>
    <t>Строительство и реконструкция автомобильных дорог общего пользования местного значения</t>
  </si>
  <si>
    <t>Капитальный ремонт, ремонт и содержание автомобильных дорог общего пользования местного значения</t>
  </si>
  <si>
    <t>Обеспечение мероприятий по переселению граждан из аварийного жилищного фонда за счет средств областного бюджета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</si>
  <si>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</si>
  <si>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Оплата услуг специалистов по организации физкультурно-оздоровительной и спортивно-массовой работы с населением старшего возраста</t>
  </si>
  <si>
    <t>Обеспечение молоком (молочной продукцией) обучающихся по образовательным программам начального общего образования в муниципальных общеобразовательных организациях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</si>
  <si>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</si>
  <si>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Реализация переданных государственных полномочий по социальному обслуживанию граждан</t>
  </si>
  <si>
    <t>Пособие на ребенка в соответствии с Законом Челябинской области "О пособии на ребенка"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</si>
  <si>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</si>
  <si>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>Возмещение стоимости услуг по погребению и выплата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</si>
  <si>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(ежемесячное социальное пособие и возмещение расходов, связанных с проездом к местам захоронения)</t>
  </si>
  <si>
    <t>Реализация переданных государственных полномочий по назначению государственной социальной помощи отдельным категориям граждан, в том числе на основании социального контракта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</si>
  <si>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</si>
  <si>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</si>
  <si>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Организация работы органов управления социальной защиты населения муниципальных образований</t>
  </si>
  <si>
    <t>Организация и осуществление деятельности по опеке и попечительству</t>
  </si>
  <si>
    <t>Осуществление первичного воинского учета на территориях, где отсутствуют военные комиссариаты</t>
  </si>
  <si>
    <t>Осуществление государственных полномочий по расчету и предоставлению за счет средств областного бюджета дотаций бюджетам сельских поселений</t>
  </si>
  <si>
    <t xml:space="preserve">Муниципальная районная комплексная социальная программа Сосновского муниципального района на 2021-2023 годы "Крепкая семья" </t>
  </si>
  <si>
    <t>04 0 F2 Д5550</t>
  </si>
  <si>
    <t xml:space="preserve">Муниципальная  программа "Создание и содержание мест (площадок) накопления твердых коммунальных отходов на территории Сосновского муниципального района" на 2019-2021 годы </t>
  </si>
  <si>
    <t>Подпрограмма "Развитие фестивального движения в Сосновском муниципальном районе "</t>
  </si>
  <si>
    <t>Организации дополнительного образования. Подпрограмма "Развитие фестивального движения в Сосновском муниципальном районе "</t>
  </si>
  <si>
    <t>01 5 А1 S8080</t>
  </si>
  <si>
    <t>Учреждения социального обслуживания населения. Другие мероприятия в рамках подпрограммы "Дети- инвалиды"</t>
  </si>
  <si>
    <t>Реализация инициативных проектов</t>
  </si>
  <si>
    <t>05 5 00 53035</t>
  </si>
  <si>
    <t>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</si>
  <si>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07 6 00 53035</t>
  </si>
  <si>
    <t>08 3 F1 00000</t>
  </si>
  <si>
    <t>08 3 F1 50212</t>
  </si>
  <si>
    <t>Строительство (реконструкция) объектов водоснабжения, водоотведения и (или) теплоснабжения в рамках реализации проектов по развитию территорий</t>
  </si>
  <si>
    <t>Региональный проект «Жилье»</t>
  </si>
  <si>
    <t>Подготовка документов территориального планирования, градостроительного зонирования и документации при планировке территорий за счет средств местного бюджета</t>
  </si>
  <si>
    <t>30 0 00 00000</t>
  </si>
  <si>
    <t>30 0 00 S7010</t>
  </si>
  <si>
    <t>Муниципальная программа  "Энергосбережение и повышение энергетической эффективности Сосновского муниципального района Челябинской области на 2021 -2025 годы"</t>
  </si>
  <si>
    <t>Предоставление молодым семьям - участникам подпрограммы социальных выплат на приобретение (строительство) жилья</t>
  </si>
  <si>
    <t>к Решению Собрания депутатов</t>
  </si>
  <si>
    <t xml:space="preserve">                                                                                                                  от        "  "                   2020 г. № </t>
  </si>
  <si>
    <t xml:space="preserve"> Сосновского муниципального района</t>
  </si>
  <si>
    <t>05 8 00 L3040</t>
  </si>
  <si>
    <t>Оплата услуг специалистов по организации физкультурно-оздоровительной и спортивно-массовой работы с населением, занятым в экономике</t>
  </si>
  <si>
    <t>17 0 00 S004М</t>
  </si>
  <si>
    <t>10 0 00 10220</t>
  </si>
  <si>
    <t>Обеспечение мероприятий по переселению граждан из аварийного жилищного фонда за счет средств Фонда содействия реформированию жилищно-коммунального хозяйства</t>
  </si>
  <si>
    <t>08 1 00 14050</t>
  </si>
  <si>
    <t>831</t>
  </si>
  <si>
    <t>Исполнение судебных актов Российской Федерации и мировых соглашений по возмещению причиненного вреда</t>
  </si>
  <si>
    <t>05 3 00 41600</t>
  </si>
  <si>
    <t>17 0 00 71040</t>
  </si>
  <si>
    <t>Капитальные вложения в объекты физической культуры и спорта (местный бюджет)</t>
  </si>
  <si>
    <t>633</t>
  </si>
  <si>
    <t>Субсидии (гранты в форме субсидий), не подлежащие казначейскому сопровождению</t>
  </si>
  <si>
    <t>07 6 00 R0820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</si>
  <si>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</si>
  <si>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853</t>
  </si>
  <si>
    <t>Уплата иных платежей</t>
  </si>
  <si>
    <t>Организация и проведение мероприятий в сфере физической культуры и спорта</t>
  </si>
  <si>
    <t>Оплата услуг специалистов по организации физкультурно-оздоровительной и спортивно-массовой работы с детьми и молодежью в возрасте от 6 до 18 лет</t>
  </si>
  <si>
    <t>Иные дотации</t>
  </si>
  <si>
    <t>512</t>
  </si>
  <si>
    <t>99 0 00 72210</t>
  </si>
  <si>
    <t>Поддержка мер по обеспечению сбалансированности бюджетов</t>
  </si>
  <si>
    <t>Обеспечение деятельности (оказание услуг) подведомственных казенных учреждений.  Подпрограмма "Укрепление материально-технической базы и обеспечение пожарной безопасности учреждений культуры Сосновского района "</t>
  </si>
  <si>
    <t>20 1 00 19320</t>
  </si>
  <si>
    <t>Проведение работ по описанию местоположения границ населенных пунктов за счет средств местного бюджета</t>
  </si>
  <si>
    <t>20 2 00 19330</t>
  </si>
  <si>
    <t>Проведение работ по описанию местоположения границ территориальных зон за счет средств местного бюджета</t>
  </si>
  <si>
    <t>99 0 00 54690</t>
  </si>
  <si>
    <t>Проведение Всероссийской переписи населения 2020 года</t>
  </si>
  <si>
    <t>Финансовое обеспечение выполнения функций органами местного самоуправления</t>
  </si>
  <si>
    <t>13 0 00 18040</t>
  </si>
  <si>
    <t>Строительство и реконструкция автомобильных дорог общего пользования местного значения за счет местного бюджета</t>
  </si>
  <si>
    <t>13 0 00 18050</t>
  </si>
  <si>
    <t>Капитальный ремонт, ремонт и содержание автомобильных дорог общего пользования местного значения за счет местного бюджета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</si>
  <si>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</si>
  <si>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</si>
  <si>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99 0 00 14060</t>
  </si>
  <si>
    <t>Мероприятия в области коммунального хозяйства</t>
  </si>
  <si>
    <t>322</t>
  </si>
  <si>
    <t>Субсидии гражданам на приобретение жилья</t>
  </si>
  <si>
    <t>01 5 А2 5519Б</t>
  </si>
  <si>
    <t>01 5 А2 00000</t>
  </si>
  <si>
    <t>Региональный проект «Творческие люди»</t>
  </si>
  <si>
    <t>01 5 А2 5519В</t>
  </si>
  <si>
    <t>Муниципальная программа "Энергосбережение и повышение энергетической эффективности Сосновского муниципального района Челябинской области на 2021 -2025 годы"</t>
  </si>
  <si>
    <t xml:space="preserve">Мероприятия по проведению строительно-монтажных и проектно-изыскательных работ объектов коммунального хозяйства и систем инженерной инфраструктуры, находящихся в муниципальной собственности, в целях энергосбережения и повышения </t>
  </si>
  <si>
    <t>Иные выплаты персоналу учреждений, за исключением фонда оплаты труда</t>
  </si>
  <si>
    <t>05 1 00 42000</t>
  </si>
  <si>
    <t>Дошкольные образовательные организации. Подпрограмма " Поддержка и развитие профессионального мастерства педагогических работников"</t>
  </si>
  <si>
    <t>Мероприятия по проведению строительно-монтажных и проектно-изыскательных работ объектов коммунального хозяйства и систем инженерной инфраструктуры, находящихся в муниципальной собственности, в целях энергосбережения и повышения энергетической эффективности</t>
  </si>
  <si>
    <t>07 1 00 42300</t>
  </si>
  <si>
    <t>Организации дополнительного образования. Подпрограмма " Одаренные дети"</t>
  </si>
  <si>
    <t>17 0 00 S0044</t>
  </si>
  <si>
    <t>Иные пенсии, социальные доплаты к пенсиям</t>
  </si>
  <si>
    <t>312</t>
  </si>
  <si>
    <t>12 0 00 99610</t>
  </si>
  <si>
    <t>08 2 00 14080</t>
  </si>
  <si>
    <t>Предоставление молодым семьям-участникам подпрограммы дополнительных социальных выплат при рождении (усыновлении) одного ребенка</t>
  </si>
  <si>
    <t>01 5 00 S9606</t>
  </si>
  <si>
    <t>01 5 00 19606</t>
  </si>
  <si>
    <t>Инициативный проект: "Ремонт кровли здания, замена отопления МКУК "Межпоселенческая централизованная библиотечная система", с. Долгодеревенское, ул. Свердловская, д. 15" за счет средств местного бюджета</t>
  </si>
  <si>
    <t>Ремонт кровли здания, замена отопления МКУК "Межпоселенческая централизованная библиотечная система", с. Долгодеревенское, ул. Свердловская, д. 15</t>
  </si>
  <si>
    <t>01 5 00 S9610</t>
  </si>
  <si>
    <t>Ремонт помещений 3,4,7,8,9 и наружные работы по ремонту здания по ул. Школьная д. Верхние Малюки Полетаевского сельского поселения Сосновского муниципального района</t>
  </si>
  <si>
    <t>01 5 ИП 99606</t>
  </si>
  <si>
    <t>01 5 ИП 00000</t>
  </si>
  <si>
    <t>Инициативные платежи по инициативному проекту: "Ремонт кровли здания, замена отопления МКУК "Межпоселенческая централизованная библиотечная система", с. Долгодеревенское, ул. Свердловская, д. 15"</t>
  </si>
  <si>
    <t>Инициативные платежи от населения</t>
  </si>
  <si>
    <t>01 5 00 S9609</t>
  </si>
  <si>
    <t>01 5 00 S9612</t>
  </si>
  <si>
    <t>Ремонт кровли Рощинского дома культуры МБУК "МСКО" отдела культуры администрации Сосновского муниципального района, находящегося по адресу: Челябинская область, Сосновский район, п. Рощино, ул. Ленина д.9</t>
  </si>
  <si>
    <t>Ремонт кровли и потолка в помещениях Саргазинского сельского клуба, п.Саргазы, ул. Мичурина, д.10</t>
  </si>
  <si>
    <t>05 3 00 19604</t>
  </si>
  <si>
    <t>05 3 00 19605</t>
  </si>
  <si>
    <t>05 3 00 S9603</t>
  </si>
  <si>
    <t>05 3 00 S9604</t>
  </si>
  <si>
    <t>05 3 00 S9605</t>
  </si>
  <si>
    <t>05 3 00 S9607</t>
  </si>
  <si>
    <t>05 3 ИП 99603</t>
  </si>
  <si>
    <t>05 3 ИП 00000</t>
  </si>
  <si>
    <t>05 3 ИП 99604</t>
  </si>
  <si>
    <t>Инициативный проект: "Ремонт входной группы МОУ "Мирненская СОШ" и благоустройство прилегающей территории" п. Мирный ул. Школьная д. 6" за счет средств местного бюджета</t>
  </si>
  <si>
    <t>Инициативный проект: "Ремонт кровли и фасада МОУ Долгодеревенская СОШ (здание начальной школы) с. Долгодеревенское, ул. Набережная, д.1"за счет средств местного бюджета</t>
  </si>
  <si>
    <t>Приобретение и установка веранды для дошкольных групп МОУ "Солнечной средней общеобразовательной школы" п. Солнечный ул. Мира д.13</t>
  </si>
  <si>
    <t>Ремонт входной группы МОУ "Мирненская СОШ" и благоустройство прилегающей территории п. Мирный ул. Школьная д. 6</t>
  </si>
  <si>
    <t>Ремонт кровли и фасада МОУ Долгодеревенская СОШ (здание начальной школы) с. Долгодеревенское, ул. Набережная, д.1</t>
  </si>
  <si>
    <t>Ремонт внутренних систем водоснабжения и канализации МОУ Долгодеревенская СОШ (здание начальной школы). Монтаж теплового пункта МОУ Долгодеревенская СОШ, ул. Набережная, д. 1</t>
  </si>
  <si>
    <t>Инициативные платежи по инициативному проекту: "Приобретение и установка веранды для дошкольных групп МОУ "Солнечной средней общеобразовательной школы" п. Солнечный ул. Мира д.13"</t>
  </si>
  <si>
    <t>Инициативные платежи по инициативному проекту: "Ремонт входной группы МОУ "Мирненская СОШ" и благоустройство прилегающей территории п. Мирный ул. Школьная д. 6"</t>
  </si>
  <si>
    <t>06 3 00 S9608</t>
  </si>
  <si>
    <t>Приобретение и установка веранд (теневых навесов) в МДОУ №36 п. Теченский, по адресу п.Теченский ул.Школьная д.15</t>
  </si>
  <si>
    <t>99 0 00 S9601</t>
  </si>
  <si>
    <t>99 0 00 S9602</t>
  </si>
  <si>
    <t>99 0 00 S9611</t>
  </si>
  <si>
    <t>99 0 00 S9613</t>
  </si>
  <si>
    <t>Модернизация автоматики на скважине д. Киржакуль</t>
  </si>
  <si>
    <t>Ремонт помещений №8, №9, №11,№12, №13, №14, №15 (по техническому паспорту) здания культурно-просветительского учреждения в с. Кайгородово по адресу ул.Школьная, д. 47</t>
  </si>
  <si>
    <t>Ремонт водопровода по ул. Зеленая 336 м ф63 мм п. Трубный</t>
  </si>
  <si>
    <t>Модернизация водопровода ул. Железнодорожная, ф 100мм L 1000 +ф 50мм-L 200 +32 мм -L 700м п. Полетаево Полетаевского сельского поселения Сосновского муниципального района</t>
  </si>
  <si>
    <t>Стимулирование увеличения численности самозанятых граждан и поступлений налога на профессиональный доход</t>
  </si>
  <si>
    <t>Региональный проект "Финансовая поддержка семей при рождении детей"</t>
  </si>
  <si>
    <t>99 0 00 99220</t>
  </si>
  <si>
    <t>Поощрение муниципальных управленческих команд в Челябинской области</t>
  </si>
  <si>
    <t>18 0 00 41600</t>
  </si>
  <si>
    <t>08 3 00 10212</t>
  </si>
  <si>
    <t>Строительство (реконструкция) объектов водоснабжения, водоотведения и (или) теплоснабжения</t>
  </si>
  <si>
    <t>30 0 00 17010</t>
  </si>
  <si>
    <t>Мероприятия по проведению строительно-монтажных и проектно-изыскательных работ объектов коммунального хозяйства и систем инженерной инфраструктуры, находящихся в муниципальной собственности, в целях энергосбережения и повышения энергетической эффективности за счет средств местного бюджета</t>
  </si>
  <si>
    <t>01 5 00 19609</t>
  </si>
  <si>
    <t>01 5 00 19610</t>
  </si>
  <si>
    <t>Инициативный проект: "Ремонт кровли и потолка в помещениях Саргазинского сельского клуба, п. Саргазы, ул. Мичурина, д. 10" за счет средств местного бюджета</t>
  </si>
  <si>
    <t>Инициативный проект: "Ремонт помещений 3,4,7,8,9 и наружные работы по ремонту здания по ул. Школьная д. Верхние Малюки Полетаевского сельского поселения Сосновского муниципального района" за счет средств местного бюджета</t>
  </si>
  <si>
    <t>07 1 00 42000</t>
  </si>
  <si>
    <t>05 3 00 19607</t>
  </si>
  <si>
    <t>99 0 00 19602</t>
  </si>
  <si>
    <t>Дошкольные образовательные организации. Подпрограмма "Одаренные дети"</t>
  </si>
  <si>
    <t>Инициативный проект: "Ремонт внутренних систем водоснабжения и канализации МОУ Долгодеревенская СОШ (здание начальной школы). Монтаж теплового пункта МОУ Долгодеревенская СОШ, ул. Набережная, д. 1" за счет средств местного бюджета</t>
  </si>
  <si>
    <t>Ремонт помещений №8, №9, №11,№12, №13, №14, №15 (по техническому паспорту) здания культурно-просветительского учреждения в с. Кайгородово по адресу ул.Школьная, д. 47 за счет местного бюджета</t>
  </si>
  <si>
    <t>Приложение №   3</t>
  </si>
  <si>
    <t>25 0 00 S8290</t>
  </si>
  <si>
    <t>Реализация муниципальных программ (подпрограмм) поддержки социально ориентированных некоммерческих организаций</t>
  </si>
  <si>
    <t>03 1 D4 00000</t>
  </si>
  <si>
    <t>03 1 D4 60340</t>
  </si>
  <si>
    <t>Реализация регионального проекта "Информационная безопасность"</t>
  </si>
  <si>
    <t>Региональный проект " Информационная безопасность"</t>
  </si>
  <si>
    <t>99 0 00 01220</t>
  </si>
  <si>
    <t>Поощрение муниципальных управленческих команд</t>
  </si>
  <si>
    <t>99 0 00 45460</t>
  </si>
  <si>
    <t>Субсидии некоммерческим организациям на возмещение затрат при возникновении неотложной необходимости в проведении капитального ремонта общего имущества в многоквартирных домах</t>
  </si>
  <si>
    <t>26 0 00 13030</t>
  </si>
  <si>
    <t>Рекультивация земельных участков, нарушенных размещением твердых коммунальных отходов, и ликвидация объектов накопленного экологического вреда за счет средств местного бюджета</t>
  </si>
  <si>
    <t>15 0 00 11070</t>
  </si>
  <si>
    <t>Организация мероприятий при осуществлении деятельности по обращению с животными без владельцев</t>
  </si>
  <si>
    <t>01 6 00 44000</t>
  </si>
  <si>
    <t>Учреждения культуры. Подпрограмма "Развитие фестивального движения в Сосновском муниципальном районе"</t>
  </si>
  <si>
    <t>06 2 00 10120</t>
  </si>
  <si>
    <t>03 3 00 42100</t>
  </si>
  <si>
    <t>Общеобразовательные организации. Подпрограмма "Формирование доступной среды для инвалидов и маломобильных групп населения"</t>
  </si>
  <si>
    <t>05 5 00 10120</t>
  </si>
  <si>
    <t>Обеспечение питанием учащихся в общеобразовательных организациях</t>
  </si>
  <si>
    <t>05 8 00 42110</t>
  </si>
  <si>
    <t>07 6 00 41600</t>
  </si>
  <si>
    <t>08 3 00 41600</t>
  </si>
  <si>
    <t>Муниципальная районная программа "Обеспечение доступным и комфортным жильем граждан Российской Федерации "</t>
  </si>
  <si>
    <t>Подпрограмма "Подготовка земельных участков для освоения в целях жилищного строительства"</t>
  </si>
  <si>
    <t>07 4 00 42000</t>
  </si>
  <si>
    <t>Дошкольные образовательные организации. Подпрограмма "Подарим Новый год детям"</t>
  </si>
  <si>
    <t>07 4 00 42100</t>
  </si>
  <si>
    <t>Общеобразовательные организации. Подпрограмма "Подарим Новый год детям"</t>
  </si>
  <si>
    <t>17 0 00 72280</t>
  </si>
  <si>
    <t>Оснащение объектов спортивной инфраструктуры спортивно-технологическим оборудование за счет средств местного бюджета</t>
  </si>
  <si>
    <t>03 1 00 28570</t>
  </si>
  <si>
    <t>Реализация переданных государственных полномочий по назначению гражданам единовременной социальной выплаты и формированию электронных реестров для зачисления денежных средств на счета физических лиц в кредитных организациях</t>
  </si>
  <si>
    <t>Уточненный план</t>
  </si>
  <si>
    <t>Исполнено</t>
  </si>
  <si>
    <t xml:space="preserve">Ведомственная структура расходов бюджета Сосновского муниципального района за 2021 год </t>
  </si>
  <si>
    <t>18 0 F3 67483</t>
  </si>
  <si>
    <t>от   "20" апреля 2022г. № 298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</si>
</sst>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 ;\-#,##0.00\ "/>
    <numFmt numFmtId="166" formatCode="?"/>
  </numFmts>
  <fonts count="10" x14ac:knownFonts="1">
    <font>
      <sz val="10"/>
      <name val="Arial"/>
    </font>
    <font>
      <sz val="8"/>
      <name val="Arial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 Cy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164" fontId="5" fillId="0" borderId="0" applyFont="0" applyFill="0" applyBorder="0" applyAlignment="0" applyProtection="0"/>
  </cellStyleXfs>
  <cellXfs count="69">
    <xf numFmtId="0" fontId="0" fillId="0" borderId="0" xfId="0"/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 applyProtection="1">
      <alignment horizontal="left" vertical="top" wrapText="1"/>
      <protection locked="0"/>
    </xf>
    <xf numFmtId="49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49" fontId="1" fillId="0" borderId="1" xfId="0" applyNumberFormat="1" applyFont="1" applyFill="1" applyBorder="1" applyAlignment="1" applyProtection="1">
      <alignment horizontal="left" vertical="top" wrapText="1"/>
    </xf>
    <xf numFmtId="0" fontId="1" fillId="0" borderId="0" xfId="0" applyFont="1" applyFill="1" applyAlignment="1">
      <alignment vertical="center"/>
    </xf>
    <xf numFmtId="164" fontId="1" fillId="0" borderId="0" xfId="2" applyFont="1" applyFill="1" applyBorder="1" applyAlignment="1">
      <alignment horizontal="right" vertical="center"/>
    </xf>
    <xf numFmtId="164" fontId="1" fillId="0" borderId="0" xfId="2" applyFont="1" applyFill="1" applyAlignment="1">
      <alignment vertical="center"/>
    </xf>
    <xf numFmtId="166" fontId="1" fillId="0" borderId="1" xfId="0" applyNumberFormat="1" applyFont="1" applyFill="1" applyBorder="1" applyAlignment="1" applyProtection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2" fontId="1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2" fontId="1" fillId="0" borderId="1" xfId="0" applyNumberFormat="1" applyFont="1" applyFill="1" applyBorder="1" applyAlignment="1" applyProtection="1">
      <alignment horizontal="left" vertical="top" wrapText="1"/>
    </xf>
    <xf numFmtId="164" fontId="1" fillId="0" borderId="0" xfId="2" applyFont="1" applyFill="1" applyAlignment="1">
      <alignment horizontal="right" vertical="center"/>
    </xf>
    <xf numFmtId="4" fontId="1" fillId="0" borderId="1" xfId="0" applyNumberFormat="1" applyFont="1" applyFill="1" applyBorder="1" applyAlignment="1">
      <alignment horizontal="right" vertical="top" wrapText="1"/>
    </xf>
    <xf numFmtId="4" fontId="1" fillId="0" borderId="1" xfId="0" applyNumberFormat="1" applyFont="1" applyFill="1" applyBorder="1" applyAlignment="1" applyProtection="1">
      <alignment horizontal="right" vertical="top" wrapText="1"/>
    </xf>
    <xf numFmtId="4" fontId="1" fillId="0" borderId="1" xfId="0" applyNumberFormat="1" applyFont="1" applyFill="1" applyBorder="1" applyAlignment="1">
      <alignment horizontal="right" vertical="top"/>
    </xf>
    <xf numFmtId="164" fontId="1" fillId="0" borderId="1" xfId="2" applyFont="1" applyFill="1" applyBorder="1" applyAlignment="1">
      <alignment horizontal="right" vertical="top" wrapText="1"/>
    </xf>
    <xf numFmtId="165" fontId="1" fillId="0" borderId="1" xfId="2" applyNumberFormat="1" applyFont="1" applyFill="1" applyBorder="1" applyAlignment="1">
      <alignment horizontal="right" vertical="top" wrapText="1"/>
    </xf>
    <xf numFmtId="165" fontId="1" fillId="0" borderId="1" xfId="0" applyNumberFormat="1" applyFont="1" applyFill="1" applyBorder="1" applyAlignment="1">
      <alignment horizontal="right" vertical="top"/>
    </xf>
    <xf numFmtId="4" fontId="1" fillId="0" borderId="1" xfId="0" applyNumberFormat="1" applyFont="1" applyFill="1" applyBorder="1" applyAlignment="1" applyProtection="1">
      <alignment horizontal="right"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 applyProtection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/>
    </xf>
    <xf numFmtId="49" fontId="1" fillId="0" borderId="1" xfId="0" applyNumberFormat="1" applyFont="1" applyFill="1" applyBorder="1" applyAlignment="1" applyProtection="1">
      <alignment horizontal="center" vertical="top" wrapText="1"/>
      <protection locked="0"/>
    </xf>
    <xf numFmtId="2" fontId="6" fillId="0" borderId="1" xfId="0" applyNumberFormat="1" applyFont="1" applyFill="1" applyBorder="1" applyAlignment="1" applyProtection="1">
      <alignment horizontal="left" vertical="top" wrapText="1"/>
    </xf>
    <xf numFmtId="49" fontId="6" fillId="0" borderId="1" xfId="0" applyNumberFormat="1" applyFont="1" applyFill="1" applyBorder="1" applyAlignment="1" applyProtection="1">
      <alignment horizontal="left" vertical="top" wrapText="1"/>
    </xf>
    <xf numFmtId="0" fontId="1" fillId="0" borderId="1" xfId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/>
    </xf>
    <xf numFmtId="0" fontId="1" fillId="0" borderId="0" xfId="0" applyFont="1" applyFill="1" applyBorder="1"/>
    <xf numFmtId="49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/>
    <xf numFmtId="0" fontId="1" fillId="0" borderId="1" xfId="1" applyFont="1" applyFill="1" applyBorder="1" applyAlignment="1">
      <alignment horizontal="left" vertical="center" wrapText="1"/>
    </xf>
    <xf numFmtId="0" fontId="3" fillId="0" borderId="0" xfId="0" applyFont="1" applyFill="1" applyAlignment="1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43" fontId="2" fillId="0" borderId="0" xfId="0" applyNumberFormat="1" applyFont="1" applyFill="1" applyAlignment="1">
      <alignment horizontal="center" vertical="center"/>
    </xf>
    <xf numFmtId="164" fontId="2" fillId="0" borderId="0" xfId="2" applyFont="1" applyFill="1" applyAlignment="1">
      <alignment horizontal="center" vertical="center"/>
    </xf>
    <xf numFmtId="164" fontId="2" fillId="0" borderId="0" xfId="2" applyFont="1" applyFill="1" applyAlignment="1">
      <alignment horizontal="right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top"/>
    </xf>
    <xf numFmtId="4" fontId="1" fillId="0" borderId="1" xfId="0" applyNumberFormat="1" applyFont="1" applyFill="1" applyBorder="1" applyAlignment="1" applyProtection="1">
      <alignment horizontal="right" vertical="top"/>
      <protection locked="0"/>
    </xf>
    <xf numFmtId="49" fontId="1" fillId="0" borderId="2" xfId="0" applyNumberFormat="1" applyFont="1" applyFill="1" applyBorder="1" applyAlignment="1" applyProtection="1">
      <alignment horizontal="left" vertical="top" wrapText="1"/>
    </xf>
    <xf numFmtId="49" fontId="6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Font="1" applyFill="1" applyBorder="1"/>
    <xf numFmtId="4" fontId="1" fillId="0" borderId="1" xfId="0" applyNumberFormat="1" applyFont="1" applyFill="1" applyBorder="1"/>
    <xf numFmtId="4" fontId="1" fillId="0" borderId="0" xfId="0" applyNumberFormat="1" applyFont="1" applyFill="1" applyBorder="1" applyAlignment="1">
      <alignment horizontal="right" vertical="top" wrapText="1"/>
    </xf>
    <xf numFmtId="4" fontId="1" fillId="0" borderId="0" xfId="0" applyNumberFormat="1" applyFont="1" applyFill="1" applyAlignment="1"/>
    <xf numFmtId="4" fontId="1" fillId="0" borderId="0" xfId="0" applyNumberFormat="1" applyFont="1" applyFill="1"/>
    <xf numFmtId="0" fontId="1" fillId="0" borderId="1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166" fontId="1" fillId="0" borderId="2" xfId="0" applyNumberFormat="1" applyFont="1" applyFill="1" applyBorder="1" applyAlignment="1" applyProtection="1">
      <alignment horizontal="left" vertical="top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1096"/>
  <sheetViews>
    <sheetView tabSelected="1" showRuler="0" zoomScale="110" zoomScaleNormal="110" zoomScaleSheetLayoutView="90" zoomScalePageLayoutView="84" workbookViewId="0">
      <selection activeCell="I8" sqref="I8"/>
    </sheetView>
  </sheetViews>
  <sheetFormatPr defaultColWidth="8.85546875" defaultRowHeight="11.25" x14ac:dyDescent="0.2"/>
  <cols>
    <col min="1" max="1" width="76.28515625" style="6" customWidth="1"/>
    <col min="2" max="2" width="6.7109375" style="7" customWidth="1"/>
    <col min="3" max="3" width="5.140625" style="10" customWidth="1"/>
    <col min="4" max="4" width="4.7109375" style="10" customWidth="1"/>
    <col min="5" max="5" width="12.5703125" style="10" customWidth="1"/>
    <col min="6" max="7" width="4.28515625" style="10" customWidth="1"/>
    <col min="8" max="8" width="16.140625" style="8" customWidth="1"/>
    <col min="9" max="9" width="15.85546875" style="12" customWidth="1"/>
    <col min="10" max="30" width="0" style="6" hidden="1" customWidth="1"/>
    <col min="31" max="31" width="16.85546875" style="6" customWidth="1"/>
    <col min="32" max="16384" width="8.85546875" style="6"/>
  </cols>
  <sheetData>
    <row r="1" spans="1:31" ht="12.75" customHeight="1" x14ac:dyDescent="0.2">
      <c r="A1" s="43"/>
      <c r="B1" s="65"/>
      <c r="C1" s="65"/>
      <c r="D1" s="65"/>
      <c r="E1" s="65"/>
      <c r="F1" s="65"/>
      <c r="H1" s="64" t="s">
        <v>730</v>
      </c>
      <c r="I1" s="64"/>
    </row>
    <row r="2" spans="1:31" ht="12.75" x14ac:dyDescent="0.2">
      <c r="A2" s="43"/>
      <c r="B2" s="42"/>
      <c r="C2" s="42"/>
      <c r="D2" s="42"/>
      <c r="E2" s="65" t="s">
        <v>608</v>
      </c>
      <c r="F2" s="65"/>
      <c r="G2" s="65"/>
      <c r="H2" s="65"/>
      <c r="I2" s="65"/>
    </row>
    <row r="3" spans="1:31" ht="12.75" x14ac:dyDescent="0.2">
      <c r="A3" s="43"/>
      <c r="B3" s="42"/>
      <c r="C3" s="42"/>
      <c r="D3" s="42"/>
      <c r="E3" s="65" t="s">
        <v>610</v>
      </c>
      <c r="F3" s="65"/>
      <c r="G3" s="65"/>
      <c r="H3" s="65"/>
      <c r="I3" s="65"/>
    </row>
    <row r="4" spans="1:31" ht="12.75" x14ac:dyDescent="0.2">
      <c r="A4" s="43"/>
      <c r="B4" s="65"/>
      <c r="C4" s="65"/>
      <c r="D4" s="65"/>
      <c r="E4" s="65"/>
      <c r="F4" s="65"/>
      <c r="H4" s="42"/>
      <c r="I4" s="42"/>
    </row>
    <row r="5" spans="1:31" ht="12.75" x14ac:dyDescent="0.2">
      <c r="A5" s="43"/>
      <c r="B5" s="67"/>
      <c r="C5" s="67"/>
      <c r="D5" s="67"/>
      <c r="E5" s="67"/>
      <c r="F5" s="67"/>
      <c r="G5" s="62" t="s">
        <v>609</v>
      </c>
      <c r="H5" s="65" t="s">
        <v>769</v>
      </c>
      <c r="I5" s="65"/>
    </row>
    <row r="6" spans="1:31" ht="12.75" x14ac:dyDescent="0.2">
      <c r="A6" s="43"/>
      <c r="B6" s="43"/>
      <c r="C6" s="44"/>
      <c r="D6" s="43"/>
      <c r="E6" s="43"/>
      <c r="F6" s="43"/>
      <c r="H6" s="43"/>
      <c r="I6" s="43"/>
    </row>
    <row r="7" spans="1:31" ht="12.75" x14ac:dyDescent="0.2">
      <c r="A7" s="43"/>
      <c r="B7" s="43"/>
      <c r="C7" s="44"/>
      <c r="D7" s="43"/>
      <c r="E7" s="43"/>
      <c r="F7" s="43"/>
      <c r="H7" s="43"/>
      <c r="I7" s="43"/>
    </row>
    <row r="8" spans="1:31" x14ac:dyDescent="0.2">
      <c r="A8" s="38"/>
      <c r="B8" s="10"/>
      <c r="H8" s="10"/>
      <c r="I8" s="11"/>
    </row>
    <row r="9" spans="1:31" ht="32.25" customHeight="1" x14ac:dyDescent="0.2">
      <c r="A9" s="68" t="s">
        <v>767</v>
      </c>
      <c r="B9" s="68"/>
      <c r="C9" s="68"/>
      <c r="D9" s="68"/>
      <c r="E9" s="68"/>
      <c r="F9" s="68"/>
      <c r="G9" s="68"/>
      <c r="H9" s="68"/>
      <c r="I9" s="68"/>
    </row>
    <row r="10" spans="1:31" x14ac:dyDescent="0.2">
      <c r="A10" s="45"/>
      <c r="B10" s="61"/>
      <c r="C10" s="66"/>
      <c r="D10" s="66"/>
      <c r="E10" s="66"/>
      <c r="F10" s="61"/>
      <c r="G10" s="61"/>
      <c r="H10" s="46"/>
      <c r="I10" s="46"/>
    </row>
    <row r="11" spans="1:31" x14ac:dyDescent="0.2">
      <c r="A11" s="45"/>
      <c r="B11" s="61"/>
      <c r="C11" s="61"/>
      <c r="D11" s="61"/>
      <c r="E11" s="61"/>
      <c r="F11" s="61"/>
      <c r="G11" s="61"/>
      <c r="H11" s="47"/>
      <c r="I11" s="48" t="s">
        <v>450</v>
      </c>
    </row>
    <row r="12" spans="1:31" ht="58.5" x14ac:dyDescent="0.2">
      <c r="A12" s="49" t="s">
        <v>154</v>
      </c>
      <c r="B12" s="3" t="s">
        <v>71</v>
      </c>
      <c r="C12" s="3" t="s">
        <v>81</v>
      </c>
      <c r="D12" s="3" t="s">
        <v>82</v>
      </c>
      <c r="E12" s="3" t="s">
        <v>298</v>
      </c>
      <c r="F12" s="3" t="s">
        <v>87</v>
      </c>
      <c r="G12" s="3"/>
      <c r="H12" s="60" t="s">
        <v>765</v>
      </c>
      <c r="I12" s="60" t="s">
        <v>766</v>
      </c>
    </row>
    <row r="13" spans="1:31" x14ac:dyDescent="0.2">
      <c r="A13" s="39" t="s">
        <v>50</v>
      </c>
      <c r="B13" s="39" t="s">
        <v>46</v>
      </c>
      <c r="C13" s="39" t="s">
        <v>47</v>
      </c>
      <c r="D13" s="39" t="s">
        <v>48</v>
      </c>
      <c r="E13" s="39" t="s">
        <v>118</v>
      </c>
      <c r="F13" s="39" t="s">
        <v>49</v>
      </c>
      <c r="G13" s="39" t="s">
        <v>119</v>
      </c>
      <c r="H13" s="39" t="s">
        <v>120</v>
      </c>
      <c r="I13" s="39" t="s">
        <v>121</v>
      </c>
    </row>
    <row r="14" spans="1:31" x14ac:dyDescent="0.2">
      <c r="A14" s="50" t="s">
        <v>80</v>
      </c>
      <c r="B14" s="39"/>
      <c r="C14" s="39"/>
      <c r="D14" s="39"/>
      <c r="E14" s="39"/>
      <c r="F14" s="39"/>
      <c r="G14" s="39"/>
      <c r="H14" s="51">
        <f>H15+H318+H372+H389+H527+H550+H879+H1027</f>
        <v>3579500000.0000005</v>
      </c>
      <c r="I14" s="51">
        <f>I15+I318+I372+I389+I527+I550+I879+I1027</f>
        <v>3408145230.3299999</v>
      </c>
      <c r="AE14" s="58"/>
    </row>
    <row r="15" spans="1:31" x14ac:dyDescent="0.2">
      <c r="A15" s="1" t="s">
        <v>58</v>
      </c>
      <c r="B15" s="28" t="s">
        <v>72</v>
      </c>
      <c r="C15" s="31"/>
      <c r="D15" s="31"/>
      <c r="E15" s="31"/>
      <c r="F15" s="31"/>
      <c r="G15" s="31"/>
      <c r="H15" s="20">
        <f>H16+H116+H136+H187+H253+H258+H290+H299</f>
        <v>949434622.84000015</v>
      </c>
      <c r="I15" s="20">
        <f>I16+I116+I136+I187+I253+I258+I290+I299</f>
        <v>884938307.32999992</v>
      </c>
      <c r="AE15" s="58"/>
    </row>
    <row r="16" spans="1:31" x14ac:dyDescent="0.2">
      <c r="A16" s="1" t="s">
        <v>85</v>
      </c>
      <c r="B16" s="28" t="s">
        <v>72</v>
      </c>
      <c r="C16" s="28" t="s">
        <v>83</v>
      </c>
      <c r="D16" s="28" t="s">
        <v>84</v>
      </c>
      <c r="E16" s="28"/>
      <c r="F16" s="28"/>
      <c r="G16" s="20"/>
      <c r="H16" s="20">
        <f>H17+H24+H50+H54+H58</f>
        <v>124465736.62</v>
      </c>
      <c r="I16" s="20">
        <f>I17+I24+I50+I54+I58</f>
        <v>111622665.66</v>
      </c>
    </row>
    <row r="17" spans="1:30" ht="22.5" x14ac:dyDescent="0.2">
      <c r="A17" s="1" t="s">
        <v>451</v>
      </c>
      <c r="B17" s="28" t="s">
        <v>72</v>
      </c>
      <c r="C17" s="28" t="s">
        <v>83</v>
      </c>
      <c r="D17" s="28" t="s">
        <v>86</v>
      </c>
      <c r="E17" s="28"/>
      <c r="F17" s="28"/>
      <c r="G17" s="28"/>
      <c r="H17" s="20">
        <f t="shared" ref="H17:I18" si="0">H18</f>
        <v>3452291.7</v>
      </c>
      <c r="I17" s="20">
        <f t="shared" si="0"/>
        <v>3452291.7</v>
      </c>
    </row>
    <row r="18" spans="1:30" x14ac:dyDescent="0.2">
      <c r="A18" s="16" t="s">
        <v>438</v>
      </c>
      <c r="B18" s="28" t="s">
        <v>72</v>
      </c>
      <c r="C18" s="28" t="s">
        <v>83</v>
      </c>
      <c r="D18" s="28" t="s">
        <v>86</v>
      </c>
      <c r="E18" s="28" t="s">
        <v>271</v>
      </c>
      <c r="F18" s="28"/>
      <c r="G18" s="28"/>
      <c r="H18" s="20">
        <f t="shared" si="0"/>
        <v>3452291.7</v>
      </c>
      <c r="I18" s="20">
        <f t="shared" si="0"/>
        <v>3452291.7</v>
      </c>
    </row>
    <row r="19" spans="1:30" x14ac:dyDescent="0.2">
      <c r="A19" s="1" t="s">
        <v>59</v>
      </c>
      <c r="B19" s="28" t="s">
        <v>72</v>
      </c>
      <c r="C19" s="28" t="s">
        <v>83</v>
      </c>
      <c r="D19" s="28" t="s">
        <v>86</v>
      </c>
      <c r="E19" s="28" t="s">
        <v>321</v>
      </c>
      <c r="F19" s="28"/>
      <c r="G19" s="28"/>
      <c r="H19" s="20">
        <f>H20+H22+H21+H23</f>
        <v>3452291.7</v>
      </c>
      <c r="I19" s="20">
        <f t="shared" ref="I19:AD19" si="1">I20+I22+I21+I23</f>
        <v>3452291.7</v>
      </c>
      <c r="J19" s="20">
        <f t="shared" si="1"/>
        <v>0</v>
      </c>
      <c r="K19" s="20">
        <f t="shared" si="1"/>
        <v>0</v>
      </c>
      <c r="L19" s="20">
        <f t="shared" si="1"/>
        <v>0</v>
      </c>
      <c r="M19" s="20">
        <f t="shared" si="1"/>
        <v>0</v>
      </c>
      <c r="N19" s="20">
        <f t="shared" si="1"/>
        <v>0</v>
      </c>
      <c r="O19" s="20">
        <f t="shared" si="1"/>
        <v>0</v>
      </c>
      <c r="P19" s="20">
        <f t="shared" si="1"/>
        <v>0</v>
      </c>
      <c r="Q19" s="20">
        <f t="shared" si="1"/>
        <v>0</v>
      </c>
      <c r="R19" s="20">
        <f t="shared" si="1"/>
        <v>0</v>
      </c>
      <c r="S19" s="20">
        <f t="shared" si="1"/>
        <v>0</v>
      </c>
      <c r="T19" s="20">
        <f t="shared" si="1"/>
        <v>0</v>
      </c>
      <c r="U19" s="20">
        <f t="shared" si="1"/>
        <v>0</v>
      </c>
      <c r="V19" s="20">
        <f t="shared" si="1"/>
        <v>0</v>
      </c>
      <c r="W19" s="20">
        <f t="shared" si="1"/>
        <v>0</v>
      </c>
      <c r="X19" s="20">
        <f t="shared" si="1"/>
        <v>0</v>
      </c>
      <c r="Y19" s="20">
        <f t="shared" si="1"/>
        <v>0</v>
      </c>
      <c r="Z19" s="20">
        <f t="shared" si="1"/>
        <v>0</v>
      </c>
      <c r="AA19" s="20">
        <f t="shared" si="1"/>
        <v>0</v>
      </c>
      <c r="AB19" s="20">
        <f t="shared" si="1"/>
        <v>0</v>
      </c>
      <c r="AC19" s="20">
        <f t="shared" si="1"/>
        <v>0</v>
      </c>
      <c r="AD19" s="20">
        <f t="shared" si="1"/>
        <v>0</v>
      </c>
    </row>
    <row r="20" spans="1:30" x14ac:dyDescent="0.2">
      <c r="A20" s="9" t="s">
        <v>425</v>
      </c>
      <c r="B20" s="28" t="s">
        <v>72</v>
      </c>
      <c r="C20" s="28" t="s">
        <v>83</v>
      </c>
      <c r="D20" s="28" t="s">
        <v>86</v>
      </c>
      <c r="E20" s="28" t="s">
        <v>321</v>
      </c>
      <c r="F20" s="28" t="s">
        <v>88</v>
      </c>
      <c r="G20" s="28"/>
      <c r="H20" s="20">
        <v>2806038.45</v>
      </c>
      <c r="I20" s="20">
        <v>2806038.45</v>
      </c>
    </row>
    <row r="21" spans="1:30" x14ac:dyDescent="0.2">
      <c r="A21" s="9" t="s">
        <v>425</v>
      </c>
      <c r="B21" s="28" t="s">
        <v>72</v>
      </c>
      <c r="C21" s="28" t="s">
        <v>83</v>
      </c>
      <c r="D21" s="28" t="s">
        <v>86</v>
      </c>
      <c r="E21" s="28" t="s">
        <v>321</v>
      </c>
      <c r="F21" s="28" t="s">
        <v>88</v>
      </c>
      <c r="G21" s="28" t="s">
        <v>215</v>
      </c>
      <c r="H21" s="20">
        <v>11375</v>
      </c>
      <c r="I21" s="20">
        <v>11375</v>
      </c>
    </row>
    <row r="22" spans="1:30" ht="22.5" x14ac:dyDescent="0.2">
      <c r="A22" s="9" t="s">
        <v>427</v>
      </c>
      <c r="B22" s="28" t="s">
        <v>72</v>
      </c>
      <c r="C22" s="28" t="s">
        <v>83</v>
      </c>
      <c r="D22" s="28" t="s">
        <v>86</v>
      </c>
      <c r="E22" s="28" t="s">
        <v>321</v>
      </c>
      <c r="F22" s="28" t="s">
        <v>426</v>
      </c>
      <c r="G22" s="28"/>
      <c r="H22" s="20">
        <v>631443.25</v>
      </c>
      <c r="I22" s="20">
        <v>631443.25</v>
      </c>
    </row>
    <row r="23" spans="1:30" ht="22.5" x14ac:dyDescent="0.2">
      <c r="A23" s="9" t="s">
        <v>427</v>
      </c>
      <c r="B23" s="28" t="s">
        <v>72</v>
      </c>
      <c r="C23" s="28" t="s">
        <v>83</v>
      </c>
      <c r="D23" s="28" t="s">
        <v>86</v>
      </c>
      <c r="E23" s="28" t="s">
        <v>321</v>
      </c>
      <c r="F23" s="28" t="s">
        <v>426</v>
      </c>
      <c r="G23" s="28" t="s">
        <v>215</v>
      </c>
      <c r="H23" s="20">
        <v>3435</v>
      </c>
      <c r="I23" s="20">
        <v>3435</v>
      </c>
    </row>
    <row r="24" spans="1:30" ht="22.5" x14ac:dyDescent="0.2">
      <c r="A24" s="35" t="s">
        <v>452</v>
      </c>
      <c r="B24" s="28" t="s">
        <v>72</v>
      </c>
      <c r="C24" s="28" t="s">
        <v>83</v>
      </c>
      <c r="D24" s="28" t="s">
        <v>89</v>
      </c>
      <c r="E24" s="28"/>
      <c r="F24" s="28"/>
      <c r="G24" s="28"/>
      <c r="H24" s="20">
        <f>H25</f>
        <v>88954682.379999995</v>
      </c>
      <c r="I24" s="20">
        <f>I25</f>
        <v>84714813.189999998</v>
      </c>
    </row>
    <row r="25" spans="1:30" x14ac:dyDescent="0.2">
      <c r="A25" s="16" t="s">
        <v>438</v>
      </c>
      <c r="B25" s="28" t="s">
        <v>72</v>
      </c>
      <c r="C25" s="28" t="s">
        <v>83</v>
      </c>
      <c r="D25" s="28" t="s">
        <v>89</v>
      </c>
      <c r="E25" s="28" t="s">
        <v>271</v>
      </c>
      <c r="F25" s="28"/>
      <c r="G25" s="28"/>
      <c r="H25" s="20">
        <f>H26+H31+H34+H46</f>
        <v>88954682.379999995</v>
      </c>
      <c r="I25" s="20">
        <f>I26+I31+I34+I46</f>
        <v>84714813.189999998</v>
      </c>
    </row>
    <row r="26" spans="1:30" x14ac:dyDescent="0.2">
      <c r="A26" s="17" t="s">
        <v>560</v>
      </c>
      <c r="B26" s="28" t="s">
        <v>72</v>
      </c>
      <c r="C26" s="28" t="s">
        <v>83</v>
      </c>
      <c r="D26" s="28" t="s">
        <v>89</v>
      </c>
      <c r="E26" s="28" t="s">
        <v>323</v>
      </c>
      <c r="F26" s="28"/>
      <c r="G26" s="28"/>
      <c r="H26" s="20">
        <f>SUM(H27:H30)</f>
        <v>875400</v>
      </c>
      <c r="I26" s="20">
        <f>SUM(I27:I30)</f>
        <v>875400</v>
      </c>
    </row>
    <row r="27" spans="1:30" x14ac:dyDescent="0.2">
      <c r="A27" s="9" t="s">
        <v>425</v>
      </c>
      <c r="B27" s="28" t="s">
        <v>72</v>
      </c>
      <c r="C27" s="28" t="s">
        <v>83</v>
      </c>
      <c r="D27" s="28" t="s">
        <v>89</v>
      </c>
      <c r="E27" s="28" t="s">
        <v>323</v>
      </c>
      <c r="F27" s="28" t="s">
        <v>88</v>
      </c>
      <c r="G27" s="28" t="s">
        <v>215</v>
      </c>
      <c r="H27" s="21">
        <v>675552.13</v>
      </c>
      <c r="I27" s="21">
        <v>675552.13</v>
      </c>
    </row>
    <row r="28" spans="1:30" ht="22.5" x14ac:dyDescent="0.2">
      <c r="A28" s="9" t="s">
        <v>427</v>
      </c>
      <c r="B28" s="28" t="s">
        <v>72</v>
      </c>
      <c r="C28" s="28" t="s">
        <v>83</v>
      </c>
      <c r="D28" s="28" t="s">
        <v>89</v>
      </c>
      <c r="E28" s="28" t="s">
        <v>323</v>
      </c>
      <c r="F28" s="28" t="s">
        <v>426</v>
      </c>
      <c r="G28" s="28" t="s">
        <v>215</v>
      </c>
      <c r="H28" s="21">
        <v>138699.28</v>
      </c>
      <c r="I28" s="21">
        <v>138699.28</v>
      </c>
    </row>
    <row r="29" spans="1:30" x14ac:dyDescent="0.2">
      <c r="A29" s="17" t="s">
        <v>191</v>
      </c>
      <c r="B29" s="28" t="s">
        <v>72</v>
      </c>
      <c r="C29" s="28" t="s">
        <v>83</v>
      </c>
      <c r="D29" s="28" t="s">
        <v>89</v>
      </c>
      <c r="E29" s="28" t="s">
        <v>323</v>
      </c>
      <c r="F29" s="28" t="s">
        <v>190</v>
      </c>
      <c r="G29" s="28" t="s">
        <v>215</v>
      </c>
      <c r="H29" s="21">
        <v>5940</v>
      </c>
      <c r="I29" s="21">
        <v>5940</v>
      </c>
    </row>
    <row r="30" spans="1:30" x14ac:dyDescent="0.2">
      <c r="A30" s="1" t="s">
        <v>436</v>
      </c>
      <c r="B30" s="28" t="s">
        <v>72</v>
      </c>
      <c r="C30" s="28" t="s">
        <v>83</v>
      </c>
      <c r="D30" s="28" t="s">
        <v>89</v>
      </c>
      <c r="E30" s="28" t="s">
        <v>323</v>
      </c>
      <c r="F30" s="28" t="s">
        <v>92</v>
      </c>
      <c r="G30" s="28" t="s">
        <v>215</v>
      </c>
      <c r="H30" s="21">
        <v>55208.59</v>
      </c>
      <c r="I30" s="21">
        <v>55208.59</v>
      </c>
    </row>
    <row r="31" spans="1:30" ht="22.5" x14ac:dyDescent="0.2">
      <c r="A31" s="17" t="s">
        <v>561</v>
      </c>
      <c r="B31" s="28" t="s">
        <v>72</v>
      </c>
      <c r="C31" s="28" t="s">
        <v>83</v>
      </c>
      <c r="D31" s="28" t="s">
        <v>89</v>
      </c>
      <c r="E31" s="28" t="s">
        <v>324</v>
      </c>
      <c r="F31" s="28"/>
      <c r="G31" s="28"/>
      <c r="H31" s="22">
        <f t="shared" ref="H31:AD31" si="2">H33+H32</f>
        <v>129900</v>
      </c>
      <c r="I31" s="22">
        <f t="shared" si="2"/>
        <v>129900</v>
      </c>
      <c r="J31" s="22">
        <f t="shared" si="2"/>
        <v>0</v>
      </c>
      <c r="K31" s="22">
        <f t="shared" si="2"/>
        <v>0</v>
      </c>
      <c r="L31" s="22">
        <f t="shared" si="2"/>
        <v>0</v>
      </c>
      <c r="M31" s="22">
        <f t="shared" si="2"/>
        <v>0</v>
      </c>
      <c r="N31" s="22">
        <f t="shared" si="2"/>
        <v>0</v>
      </c>
      <c r="O31" s="22">
        <f t="shared" si="2"/>
        <v>0</v>
      </c>
      <c r="P31" s="22">
        <f t="shared" si="2"/>
        <v>0</v>
      </c>
      <c r="Q31" s="22">
        <f t="shared" si="2"/>
        <v>0</v>
      </c>
      <c r="R31" s="22">
        <f t="shared" si="2"/>
        <v>0</v>
      </c>
      <c r="S31" s="22">
        <f t="shared" si="2"/>
        <v>0</v>
      </c>
      <c r="T31" s="22">
        <f t="shared" si="2"/>
        <v>0</v>
      </c>
      <c r="U31" s="22">
        <f t="shared" si="2"/>
        <v>0</v>
      </c>
      <c r="V31" s="22">
        <f t="shared" si="2"/>
        <v>0</v>
      </c>
      <c r="W31" s="22">
        <f t="shared" si="2"/>
        <v>0</v>
      </c>
      <c r="X31" s="22">
        <f t="shared" si="2"/>
        <v>0</v>
      </c>
      <c r="Y31" s="22">
        <f t="shared" si="2"/>
        <v>0</v>
      </c>
      <c r="Z31" s="22">
        <f t="shared" si="2"/>
        <v>0</v>
      </c>
      <c r="AA31" s="22">
        <f t="shared" si="2"/>
        <v>0</v>
      </c>
      <c r="AB31" s="22">
        <f t="shared" si="2"/>
        <v>0</v>
      </c>
      <c r="AC31" s="22">
        <f t="shared" si="2"/>
        <v>0</v>
      </c>
      <c r="AD31" s="22">
        <f t="shared" si="2"/>
        <v>0</v>
      </c>
    </row>
    <row r="32" spans="1:30" x14ac:dyDescent="0.2">
      <c r="A32" s="17" t="s">
        <v>191</v>
      </c>
      <c r="B32" s="28" t="s">
        <v>72</v>
      </c>
      <c r="C32" s="28" t="s">
        <v>83</v>
      </c>
      <c r="D32" s="28" t="s">
        <v>89</v>
      </c>
      <c r="E32" s="28" t="s">
        <v>324</v>
      </c>
      <c r="F32" s="28" t="s">
        <v>190</v>
      </c>
      <c r="G32" s="28" t="s">
        <v>215</v>
      </c>
      <c r="H32" s="22">
        <v>80000</v>
      </c>
      <c r="I32" s="22">
        <v>80000</v>
      </c>
    </row>
    <row r="33" spans="1:30" x14ac:dyDescent="0.2">
      <c r="A33" s="1" t="s">
        <v>436</v>
      </c>
      <c r="B33" s="28" t="s">
        <v>72</v>
      </c>
      <c r="C33" s="28" t="s">
        <v>83</v>
      </c>
      <c r="D33" s="28" t="s">
        <v>89</v>
      </c>
      <c r="E33" s="28" t="s">
        <v>324</v>
      </c>
      <c r="F33" s="28" t="s">
        <v>92</v>
      </c>
      <c r="G33" s="28" t="s">
        <v>215</v>
      </c>
      <c r="H33" s="21">
        <v>49900</v>
      </c>
      <c r="I33" s="21">
        <v>49900</v>
      </c>
    </row>
    <row r="34" spans="1:30" x14ac:dyDescent="0.2">
      <c r="A34" s="16" t="s">
        <v>299</v>
      </c>
      <c r="B34" s="28" t="s">
        <v>72</v>
      </c>
      <c r="C34" s="28" t="s">
        <v>83</v>
      </c>
      <c r="D34" s="28" t="s">
        <v>89</v>
      </c>
      <c r="E34" s="28" t="s">
        <v>322</v>
      </c>
      <c r="F34" s="28"/>
      <c r="G34" s="28"/>
      <c r="H34" s="20">
        <f>SUM(H35:H45)</f>
        <v>87829322.379999995</v>
      </c>
      <c r="I34" s="20">
        <f t="shared" ref="I34:AD34" si="3">SUM(I35:I45)</f>
        <v>83602313.189999998</v>
      </c>
      <c r="J34" s="20">
        <f t="shared" si="3"/>
        <v>0</v>
      </c>
      <c r="K34" s="20">
        <f t="shared" si="3"/>
        <v>0</v>
      </c>
      <c r="L34" s="20">
        <f t="shared" si="3"/>
        <v>0</v>
      </c>
      <c r="M34" s="20">
        <f t="shared" si="3"/>
        <v>0</v>
      </c>
      <c r="N34" s="20">
        <f t="shared" si="3"/>
        <v>0</v>
      </c>
      <c r="O34" s="20">
        <f t="shared" si="3"/>
        <v>0</v>
      </c>
      <c r="P34" s="20">
        <f t="shared" si="3"/>
        <v>0</v>
      </c>
      <c r="Q34" s="20">
        <f t="shared" si="3"/>
        <v>0</v>
      </c>
      <c r="R34" s="20">
        <f t="shared" si="3"/>
        <v>0</v>
      </c>
      <c r="S34" s="20">
        <f t="shared" si="3"/>
        <v>0</v>
      </c>
      <c r="T34" s="20">
        <f t="shared" si="3"/>
        <v>0</v>
      </c>
      <c r="U34" s="20">
        <f t="shared" si="3"/>
        <v>0</v>
      </c>
      <c r="V34" s="20">
        <f t="shared" si="3"/>
        <v>0</v>
      </c>
      <c r="W34" s="20">
        <f t="shared" si="3"/>
        <v>0</v>
      </c>
      <c r="X34" s="20">
        <f t="shared" si="3"/>
        <v>0</v>
      </c>
      <c r="Y34" s="20">
        <f t="shared" si="3"/>
        <v>0</v>
      </c>
      <c r="Z34" s="20">
        <f t="shared" si="3"/>
        <v>0</v>
      </c>
      <c r="AA34" s="20">
        <f t="shared" si="3"/>
        <v>0</v>
      </c>
      <c r="AB34" s="20">
        <f t="shared" si="3"/>
        <v>0</v>
      </c>
      <c r="AC34" s="20">
        <f t="shared" si="3"/>
        <v>0</v>
      </c>
      <c r="AD34" s="20">
        <f t="shared" si="3"/>
        <v>0</v>
      </c>
    </row>
    <row r="35" spans="1:30" x14ac:dyDescent="0.2">
      <c r="A35" s="9" t="s">
        <v>425</v>
      </c>
      <c r="B35" s="28" t="s">
        <v>72</v>
      </c>
      <c r="C35" s="28" t="s">
        <v>83</v>
      </c>
      <c r="D35" s="28" t="s">
        <v>89</v>
      </c>
      <c r="E35" s="28" t="s">
        <v>322</v>
      </c>
      <c r="F35" s="28" t="s">
        <v>88</v>
      </c>
      <c r="G35" s="28"/>
      <c r="H35" s="21">
        <v>49417418.479999997</v>
      </c>
      <c r="I35" s="21">
        <v>49417418.479999997</v>
      </c>
    </row>
    <row r="36" spans="1:30" x14ac:dyDescent="0.2">
      <c r="A36" s="9" t="s">
        <v>425</v>
      </c>
      <c r="B36" s="28" t="s">
        <v>72</v>
      </c>
      <c r="C36" s="28" t="s">
        <v>83</v>
      </c>
      <c r="D36" s="28" t="s">
        <v>89</v>
      </c>
      <c r="E36" s="28" t="s">
        <v>322</v>
      </c>
      <c r="F36" s="28" t="s">
        <v>88</v>
      </c>
      <c r="G36" s="28" t="s">
        <v>215</v>
      </c>
      <c r="H36" s="21">
        <v>285162</v>
      </c>
      <c r="I36" s="21">
        <v>285162</v>
      </c>
    </row>
    <row r="37" spans="1:30" ht="22.5" x14ac:dyDescent="0.2">
      <c r="A37" s="1" t="s">
        <v>91</v>
      </c>
      <c r="B37" s="28" t="s">
        <v>72</v>
      </c>
      <c r="C37" s="28" t="s">
        <v>83</v>
      </c>
      <c r="D37" s="28" t="s">
        <v>89</v>
      </c>
      <c r="E37" s="28" t="s">
        <v>322</v>
      </c>
      <c r="F37" s="28" t="s">
        <v>90</v>
      </c>
      <c r="G37" s="28"/>
      <c r="H37" s="21">
        <v>88766.76</v>
      </c>
      <c r="I37" s="21">
        <v>88766.76</v>
      </c>
    </row>
    <row r="38" spans="1:30" ht="22.5" x14ac:dyDescent="0.2">
      <c r="A38" s="9" t="s">
        <v>427</v>
      </c>
      <c r="B38" s="28" t="s">
        <v>72</v>
      </c>
      <c r="C38" s="28" t="s">
        <v>83</v>
      </c>
      <c r="D38" s="28" t="s">
        <v>89</v>
      </c>
      <c r="E38" s="28" t="s">
        <v>322</v>
      </c>
      <c r="F38" s="28" t="s">
        <v>426</v>
      </c>
      <c r="G38" s="28"/>
      <c r="H38" s="21">
        <v>14021090.300000001</v>
      </c>
      <c r="I38" s="21">
        <v>14021090.300000001</v>
      </c>
    </row>
    <row r="39" spans="1:30" ht="22.5" x14ac:dyDescent="0.2">
      <c r="A39" s="9" t="s">
        <v>427</v>
      </c>
      <c r="B39" s="28" t="s">
        <v>72</v>
      </c>
      <c r="C39" s="28" t="s">
        <v>83</v>
      </c>
      <c r="D39" s="28" t="s">
        <v>89</v>
      </c>
      <c r="E39" s="28" t="s">
        <v>322</v>
      </c>
      <c r="F39" s="28" t="s">
        <v>426</v>
      </c>
      <c r="G39" s="28" t="s">
        <v>215</v>
      </c>
      <c r="H39" s="21">
        <v>86118</v>
      </c>
      <c r="I39" s="21">
        <v>86118</v>
      </c>
    </row>
    <row r="40" spans="1:30" x14ac:dyDescent="0.2">
      <c r="A40" s="1" t="s">
        <v>191</v>
      </c>
      <c r="B40" s="28" t="s">
        <v>72</v>
      </c>
      <c r="C40" s="28" t="s">
        <v>83</v>
      </c>
      <c r="D40" s="28" t="s">
        <v>89</v>
      </c>
      <c r="E40" s="28" t="s">
        <v>322</v>
      </c>
      <c r="F40" s="28" t="s">
        <v>190</v>
      </c>
      <c r="G40" s="28"/>
      <c r="H40" s="21">
        <v>2044380</v>
      </c>
      <c r="I40" s="21">
        <v>1939963.01</v>
      </c>
    </row>
    <row r="41" spans="1:30" x14ac:dyDescent="0.2">
      <c r="A41" s="1" t="s">
        <v>436</v>
      </c>
      <c r="B41" s="28" t="s">
        <v>72</v>
      </c>
      <c r="C41" s="28" t="s">
        <v>83</v>
      </c>
      <c r="D41" s="28" t="s">
        <v>89</v>
      </c>
      <c r="E41" s="28" t="s">
        <v>322</v>
      </c>
      <c r="F41" s="28" t="s">
        <v>92</v>
      </c>
      <c r="G41" s="28"/>
      <c r="H41" s="21">
        <v>18599441.5</v>
      </c>
      <c r="I41" s="21">
        <v>14602601.68</v>
      </c>
    </row>
    <row r="42" spans="1:30" x14ac:dyDescent="0.2">
      <c r="A42" s="37" t="s">
        <v>457</v>
      </c>
      <c r="B42" s="28" t="s">
        <v>72</v>
      </c>
      <c r="C42" s="28" t="s">
        <v>83</v>
      </c>
      <c r="D42" s="28" t="s">
        <v>89</v>
      </c>
      <c r="E42" s="28" t="s">
        <v>322</v>
      </c>
      <c r="F42" s="28" t="s">
        <v>456</v>
      </c>
      <c r="G42" s="28"/>
      <c r="H42" s="21">
        <v>2719926.94</v>
      </c>
      <c r="I42" s="21">
        <v>2594174.56</v>
      </c>
    </row>
    <row r="43" spans="1:30" x14ac:dyDescent="0.2">
      <c r="A43" s="1" t="s">
        <v>95</v>
      </c>
      <c r="B43" s="28" t="s">
        <v>72</v>
      </c>
      <c r="C43" s="28" t="s">
        <v>83</v>
      </c>
      <c r="D43" s="28" t="s">
        <v>89</v>
      </c>
      <c r="E43" s="28" t="s">
        <v>322</v>
      </c>
      <c r="F43" s="28" t="s">
        <v>93</v>
      </c>
      <c r="G43" s="28"/>
      <c r="H43" s="21">
        <v>504789</v>
      </c>
      <c r="I43" s="21">
        <v>504789</v>
      </c>
    </row>
    <row r="44" spans="1:30" x14ac:dyDescent="0.2">
      <c r="A44" s="1" t="s">
        <v>317</v>
      </c>
      <c r="B44" s="28" t="s">
        <v>72</v>
      </c>
      <c r="C44" s="28" t="s">
        <v>83</v>
      </c>
      <c r="D44" s="28" t="s">
        <v>89</v>
      </c>
      <c r="E44" s="28" t="s">
        <v>322</v>
      </c>
      <c r="F44" s="28" t="s">
        <v>94</v>
      </c>
      <c r="G44" s="28"/>
      <c r="H44" s="21">
        <v>47341.18</v>
      </c>
      <c r="I44" s="21">
        <v>47341.18</v>
      </c>
    </row>
    <row r="45" spans="1:30" x14ac:dyDescent="0.2">
      <c r="A45" s="1" t="s">
        <v>627</v>
      </c>
      <c r="B45" s="28" t="s">
        <v>72</v>
      </c>
      <c r="C45" s="28" t="s">
        <v>83</v>
      </c>
      <c r="D45" s="28" t="s">
        <v>89</v>
      </c>
      <c r="E45" s="28" t="s">
        <v>322</v>
      </c>
      <c r="F45" s="28" t="s">
        <v>626</v>
      </c>
      <c r="G45" s="28"/>
      <c r="H45" s="21">
        <v>14888.22</v>
      </c>
      <c r="I45" s="21">
        <v>14888.22</v>
      </c>
    </row>
    <row r="46" spans="1:30" ht="104.25" customHeight="1" x14ac:dyDescent="0.2">
      <c r="A46" s="16" t="s">
        <v>562</v>
      </c>
      <c r="B46" s="28" t="s">
        <v>72</v>
      </c>
      <c r="C46" s="28" t="s">
        <v>83</v>
      </c>
      <c r="D46" s="28" t="s">
        <v>89</v>
      </c>
      <c r="E46" s="28" t="s">
        <v>325</v>
      </c>
      <c r="F46" s="28"/>
      <c r="G46" s="28"/>
      <c r="H46" s="22">
        <f>SUM(H47:H49)</f>
        <v>120060</v>
      </c>
      <c r="I46" s="22">
        <f>SUM(I47:I49)</f>
        <v>107200</v>
      </c>
    </row>
    <row r="47" spans="1:30" x14ac:dyDescent="0.2">
      <c r="A47" s="9" t="s">
        <v>425</v>
      </c>
      <c r="B47" s="28" t="s">
        <v>72</v>
      </c>
      <c r="C47" s="28" t="s">
        <v>83</v>
      </c>
      <c r="D47" s="28" t="s">
        <v>89</v>
      </c>
      <c r="E47" s="28" t="s">
        <v>325</v>
      </c>
      <c r="F47" s="28" t="s">
        <v>88</v>
      </c>
      <c r="G47" s="28" t="s">
        <v>215</v>
      </c>
      <c r="H47" s="21">
        <v>71831.75</v>
      </c>
      <c r="I47" s="21">
        <v>61115</v>
      </c>
    </row>
    <row r="48" spans="1:30" ht="22.5" x14ac:dyDescent="0.2">
      <c r="A48" s="9" t="s">
        <v>427</v>
      </c>
      <c r="B48" s="28" t="s">
        <v>72</v>
      </c>
      <c r="C48" s="28" t="s">
        <v>83</v>
      </c>
      <c r="D48" s="28" t="s">
        <v>89</v>
      </c>
      <c r="E48" s="28" t="s">
        <v>325</v>
      </c>
      <c r="F48" s="28" t="s">
        <v>426</v>
      </c>
      <c r="G48" s="28" t="s">
        <v>215</v>
      </c>
      <c r="H48" s="21">
        <v>20600</v>
      </c>
      <c r="I48" s="21">
        <v>18456.75</v>
      </c>
    </row>
    <row r="49" spans="1:9" x14ac:dyDescent="0.2">
      <c r="A49" s="1" t="s">
        <v>436</v>
      </c>
      <c r="B49" s="28" t="s">
        <v>72</v>
      </c>
      <c r="C49" s="28" t="s">
        <v>83</v>
      </c>
      <c r="D49" s="28" t="s">
        <v>89</v>
      </c>
      <c r="E49" s="28" t="s">
        <v>325</v>
      </c>
      <c r="F49" s="28" t="s">
        <v>92</v>
      </c>
      <c r="G49" s="28" t="s">
        <v>215</v>
      </c>
      <c r="H49" s="21">
        <v>27628.25</v>
      </c>
      <c r="I49" s="21">
        <v>27628.25</v>
      </c>
    </row>
    <row r="50" spans="1:9" x14ac:dyDescent="0.2">
      <c r="A50" s="1" t="s">
        <v>34</v>
      </c>
      <c r="B50" s="28" t="s">
        <v>72</v>
      </c>
      <c r="C50" s="28" t="s">
        <v>83</v>
      </c>
      <c r="D50" s="28" t="s">
        <v>106</v>
      </c>
      <c r="E50" s="28"/>
      <c r="F50" s="28"/>
      <c r="G50" s="28"/>
      <c r="H50" s="23">
        <f t="shared" ref="H50:I52" si="4">H51</f>
        <v>6500</v>
      </c>
      <c r="I50" s="23">
        <f t="shared" si="4"/>
        <v>6500</v>
      </c>
    </row>
    <row r="51" spans="1:9" x14ac:dyDescent="0.2">
      <c r="A51" s="16" t="s">
        <v>438</v>
      </c>
      <c r="B51" s="28" t="s">
        <v>72</v>
      </c>
      <c r="C51" s="28" t="s">
        <v>83</v>
      </c>
      <c r="D51" s="28" t="s">
        <v>106</v>
      </c>
      <c r="E51" s="28" t="s">
        <v>271</v>
      </c>
      <c r="F51" s="28"/>
      <c r="G51" s="28"/>
      <c r="H51" s="24">
        <f t="shared" si="4"/>
        <v>6500</v>
      </c>
      <c r="I51" s="24">
        <f t="shared" si="4"/>
        <v>6500</v>
      </c>
    </row>
    <row r="52" spans="1:9" ht="33.75" x14ac:dyDescent="0.2">
      <c r="A52" s="9" t="s">
        <v>563</v>
      </c>
      <c r="B52" s="28" t="s">
        <v>72</v>
      </c>
      <c r="C52" s="28" t="s">
        <v>83</v>
      </c>
      <c r="D52" s="28" t="s">
        <v>106</v>
      </c>
      <c r="E52" s="30" t="s">
        <v>326</v>
      </c>
      <c r="F52" s="28"/>
      <c r="G52" s="28"/>
      <c r="H52" s="24">
        <f t="shared" si="4"/>
        <v>6500</v>
      </c>
      <c r="I52" s="24">
        <f t="shared" si="4"/>
        <v>6500</v>
      </c>
    </row>
    <row r="53" spans="1:9" x14ac:dyDescent="0.2">
      <c r="A53" s="1" t="s">
        <v>436</v>
      </c>
      <c r="B53" s="28" t="s">
        <v>72</v>
      </c>
      <c r="C53" s="28" t="s">
        <v>83</v>
      </c>
      <c r="D53" s="28" t="s">
        <v>106</v>
      </c>
      <c r="E53" s="30" t="s">
        <v>326</v>
      </c>
      <c r="F53" s="28" t="s">
        <v>92</v>
      </c>
      <c r="G53" s="28" t="s">
        <v>501</v>
      </c>
      <c r="H53" s="21">
        <v>6500</v>
      </c>
      <c r="I53" s="21">
        <v>6500</v>
      </c>
    </row>
    <row r="54" spans="1:9" x14ac:dyDescent="0.2">
      <c r="A54" s="1" t="s">
        <v>327</v>
      </c>
      <c r="B54" s="28" t="s">
        <v>72</v>
      </c>
      <c r="C54" s="28" t="s">
        <v>83</v>
      </c>
      <c r="D54" s="28" t="s">
        <v>110</v>
      </c>
      <c r="E54" s="28"/>
      <c r="F54" s="28"/>
      <c r="G54" s="28"/>
      <c r="H54" s="24">
        <f>H55</f>
        <v>300000</v>
      </c>
      <c r="I54" s="24">
        <f>I55</f>
        <v>300000</v>
      </c>
    </row>
    <row r="55" spans="1:9" x14ac:dyDescent="0.2">
      <c r="A55" s="16" t="s">
        <v>438</v>
      </c>
      <c r="B55" s="28" t="s">
        <v>72</v>
      </c>
      <c r="C55" s="28" t="s">
        <v>83</v>
      </c>
      <c r="D55" s="28" t="s">
        <v>110</v>
      </c>
      <c r="E55" s="28" t="s">
        <v>271</v>
      </c>
      <c r="F55" s="28"/>
      <c r="G55" s="28"/>
      <c r="H55" s="24">
        <f>H57</f>
        <v>300000</v>
      </c>
      <c r="I55" s="24">
        <f>I56</f>
        <v>300000</v>
      </c>
    </row>
    <row r="56" spans="1:9" x14ac:dyDescent="0.2">
      <c r="A56" s="16" t="s">
        <v>328</v>
      </c>
      <c r="B56" s="28" t="s">
        <v>72</v>
      </c>
      <c r="C56" s="28" t="s">
        <v>83</v>
      </c>
      <c r="D56" s="28" t="s">
        <v>110</v>
      </c>
      <c r="E56" s="28" t="s">
        <v>329</v>
      </c>
      <c r="F56" s="28"/>
      <c r="G56" s="28"/>
      <c r="H56" s="25">
        <f>H57</f>
        <v>300000</v>
      </c>
      <c r="I56" s="24">
        <f>I57</f>
        <v>300000</v>
      </c>
    </row>
    <row r="57" spans="1:9" ht="22.5" x14ac:dyDescent="0.2">
      <c r="A57" s="1" t="s">
        <v>36</v>
      </c>
      <c r="B57" s="28" t="s">
        <v>72</v>
      </c>
      <c r="C57" s="28" t="s">
        <v>83</v>
      </c>
      <c r="D57" s="28" t="s">
        <v>110</v>
      </c>
      <c r="E57" s="28" t="s">
        <v>329</v>
      </c>
      <c r="F57" s="28" t="s">
        <v>125</v>
      </c>
      <c r="G57" s="28"/>
      <c r="H57" s="24">
        <f>125000+175000</f>
        <v>300000</v>
      </c>
      <c r="I57" s="24">
        <v>300000</v>
      </c>
    </row>
    <row r="58" spans="1:9" x14ac:dyDescent="0.2">
      <c r="A58" s="2" t="s">
        <v>98</v>
      </c>
      <c r="B58" s="28" t="s">
        <v>72</v>
      </c>
      <c r="C58" s="28" t="s">
        <v>83</v>
      </c>
      <c r="D58" s="28" t="s">
        <v>96</v>
      </c>
      <c r="E58" s="28"/>
      <c r="F58" s="28"/>
      <c r="G58" s="28"/>
      <c r="H58" s="20">
        <f>H59+H90+H67+H71+H81+H95+H87+H63</f>
        <v>31752262.539999999</v>
      </c>
      <c r="I58" s="20">
        <f t="shared" ref="I58" si="5">I59+I90+I67+I71+I81+I95+I87+I63</f>
        <v>23149060.77</v>
      </c>
    </row>
    <row r="59" spans="1:9" ht="22.5" x14ac:dyDescent="0.2">
      <c r="A59" s="1" t="s">
        <v>480</v>
      </c>
      <c r="B59" s="28" t="s">
        <v>72</v>
      </c>
      <c r="C59" s="28" t="s">
        <v>83</v>
      </c>
      <c r="D59" s="28" t="s">
        <v>96</v>
      </c>
      <c r="E59" s="28" t="s">
        <v>300</v>
      </c>
      <c r="F59" s="28"/>
      <c r="G59" s="28"/>
      <c r="H59" s="20">
        <f t="shared" ref="H59:I61" si="6">H60</f>
        <v>20000</v>
      </c>
      <c r="I59" s="20">
        <f t="shared" si="6"/>
        <v>12000</v>
      </c>
    </row>
    <row r="60" spans="1:9" ht="22.5" x14ac:dyDescent="0.2">
      <c r="A60" s="1" t="s">
        <v>442</v>
      </c>
      <c r="B60" s="28" t="s">
        <v>72</v>
      </c>
      <c r="C60" s="28" t="s">
        <v>83</v>
      </c>
      <c r="D60" s="28" t="s">
        <v>96</v>
      </c>
      <c r="E60" s="28" t="s">
        <v>443</v>
      </c>
      <c r="F60" s="28"/>
      <c r="G60" s="28"/>
      <c r="H60" s="20">
        <f t="shared" si="6"/>
        <v>20000</v>
      </c>
      <c r="I60" s="20">
        <f t="shared" si="6"/>
        <v>12000</v>
      </c>
    </row>
    <row r="61" spans="1:9" x14ac:dyDescent="0.2">
      <c r="A61" s="2" t="s">
        <v>20</v>
      </c>
      <c r="B61" s="28" t="s">
        <v>72</v>
      </c>
      <c r="C61" s="28" t="s">
        <v>83</v>
      </c>
      <c r="D61" s="28" t="s">
        <v>96</v>
      </c>
      <c r="E61" s="28" t="s">
        <v>540</v>
      </c>
      <c r="F61" s="28"/>
      <c r="G61" s="28"/>
      <c r="H61" s="20">
        <f t="shared" si="6"/>
        <v>20000</v>
      </c>
      <c r="I61" s="20">
        <f t="shared" si="6"/>
        <v>12000</v>
      </c>
    </row>
    <row r="62" spans="1:9" x14ac:dyDescent="0.2">
      <c r="A62" s="1" t="s">
        <v>436</v>
      </c>
      <c r="B62" s="28" t="s">
        <v>72</v>
      </c>
      <c r="C62" s="28" t="s">
        <v>83</v>
      </c>
      <c r="D62" s="28" t="s">
        <v>96</v>
      </c>
      <c r="E62" s="28" t="s">
        <v>540</v>
      </c>
      <c r="F62" s="28" t="s">
        <v>92</v>
      </c>
      <c r="G62" s="28"/>
      <c r="H62" s="20">
        <v>20000</v>
      </c>
      <c r="I62" s="20">
        <v>12000</v>
      </c>
    </row>
    <row r="63" spans="1:9" ht="22.5" x14ac:dyDescent="0.2">
      <c r="A63" s="1" t="s">
        <v>755</v>
      </c>
      <c r="B63" s="28" t="s">
        <v>72</v>
      </c>
      <c r="C63" s="28" t="s">
        <v>83</v>
      </c>
      <c r="D63" s="28" t="s">
        <v>96</v>
      </c>
      <c r="E63" s="28" t="s">
        <v>275</v>
      </c>
      <c r="F63" s="28"/>
      <c r="G63" s="28"/>
      <c r="H63" s="20">
        <f>H64</f>
        <v>43000</v>
      </c>
      <c r="I63" s="20">
        <f t="shared" ref="I63" si="7">I64</f>
        <v>43000</v>
      </c>
    </row>
    <row r="64" spans="1:9" x14ac:dyDescent="0.2">
      <c r="A64" s="1" t="s">
        <v>756</v>
      </c>
      <c r="B64" s="28" t="s">
        <v>72</v>
      </c>
      <c r="C64" s="28" t="s">
        <v>83</v>
      </c>
      <c r="D64" s="28" t="s">
        <v>96</v>
      </c>
      <c r="E64" s="28" t="s">
        <v>433</v>
      </c>
      <c r="F64" s="28"/>
      <c r="G64" s="28"/>
      <c r="H64" s="20">
        <f>H65</f>
        <v>43000</v>
      </c>
      <c r="I64" s="20">
        <f t="shared" ref="I64" si="8">I65</f>
        <v>43000</v>
      </c>
    </row>
    <row r="65" spans="1:30" x14ac:dyDescent="0.2">
      <c r="A65" s="1" t="s">
        <v>20</v>
      </c>
      <c r="B65" s="28" t="s">
        <v>72</v>
      </c>
      <c r="C65" s="28" t="s">
        <v>83</v>
      </c>
      <c r="D65" s="28" t="s">
        <v>96</v>
      </c>
      <c r="E65" s="28" t="s">
        <v>754</v>
      </c>
      <c r="F65" s="28"/>
      <c r="G65" s="28"/>
      <c r="H65" s="20">
        <f>H66</f>
        <v>43000</v>
      </c>
      <c r="I65" s="20">
        <f t="shared" ref="I65" si="9">I66</f>
        <v>43000</v>
      </c>
    </row>
    <row r="66" spans="1:30" x14ac:dyDescent="0.2">
      <c r="A66" s="1" t="s">
        <v>191</v>
      </c>
      <c r="B66" s="28" t="s">
        <v>72</v>
      </c>
      <c r="C66" s="28" t="s">
        <v>83</v>
      </c>
      <c r="D66" s="28" t="s">
        <v>96</v>
      </c>
      <c r="E66" s="28" t="s">
        <v>754</v>
      </c>
      <c r="F66" s="28" t="s">
        <v>190</v>
      </c>
      <c r="G66" s="28"/>
      <c r="H66" s="20">
        <v>43000</v>
      </c>
      <c r="I66" s="20">
        <v>43000</v>
      </c>
    </row>
    <row r="67" spans="1:30" ht="22.5" x14ac:dyDescent="0.2">
      <c r="A67" s="17" t="s">
        <v>453</v>
      </c>
      <c r="B67" s="28" t="s">
        <v>72</v>
      </c>
      <c r="C67" s="28" t="s">
        <v>83</v>
      </c>
      <c r="D67" s="28" t="s">
        <v>96</v>
      </c>
      <c r="E67" s="28" t="s">
        <v>282</v>
      </c>
      <c r="F67" s="28"/>
      <c r="G67" s="28"/>
      <c r="H67" s="20">
        <f>H68</f>
        <v>1281850</v>
      </c>
      <c r="I67" s="20">
        <f>I68</f>
        <v>1281850</v>
      </c>
    </row>
    <row r="68" spans="1:30" x14ac:dyDescent="0.2">
      <c r="A68" s="1" t="s">
        <v>280</v>
      </c>
      <c r="B68" s="28" t="s">
        <v>72</v>
      </c>
      <c r="C68" s="28" t="s">
        <v>83</v>
      </c>
      <c r="D68" s="28" t="s">
        <v>96</v>
      </c>
      <c r="E68" s="28" t="s">
        <v>331</v>
      </c>
      <c r="F68" s="28"/>
      <c r="G68" s="28"/>
      <c r="H68" s="20">
        <f>H70+H69</f>
        <v>1281850</v>
      </c>
      <c r="I68" s="20">
        <f>I70+I69</f>
        <v>1281850</v>
      </c>
    </row>
    <row r="69" spans="1:30" x14ac:dyDescent="0.2">
      <c r="A69" s="1" t="s">
        <v>191</v>
      </c>
      <c r="B69" s="28" t="s">
        <v>72</v>
      </c>
      <c r="C69" s="28" t="s">
        <v>83</v>
      </c>
      <c r="D69" s="28" t="s">
        <v>96</v>
      </c>
      <c r="E69" s="28" t="s">
        <v>331</v>
      </c>
      <c r="F69" s="28" t="s">
        <v>190</v>
      </c>
      <c r="G69" s="28"/>
      <c r="H69" s="20">
        <v>599000</v>
      </c>
      <c r="I69" s="20">
        <v>599000</v>
      </c>
    </row>
    <row r="70" spans="1:30" x14ac:dyDescent="0.2">
      <c r="A70" s="1" t="s">
        <v>436</v>
      </c>
      <c r="B70" s="28" t="s">
        <v>72</v>
      </c>
      <c r="C70" s="28" t="s">
        <v>83</v>
      </c>
      <c r="D70" s="28" t="s">
        <v>96</v>
      </c>
      <c r="E70" s="28" t="s">
        <v>331</v>
      </c>
      <c r="F70" s="28" t="s">
        <v>92</v>
      </c>
      <c r="G70" s="28"/>
      <c r="H70" s="20">
        <v>682850</v>
      </c>
      <c r="I70" s="20">
        <v>682850</v>
      </c>
    </row>
    <row r="71" spans="1:30" ht="33.75" x14ac:dyDescent="0.2">
      <c r="A71" s="17" t="s">
        <v>510</v>
      </c>
      <c r="B71" s="28" t="s">
        <v>72</v>
      </c>
      <c r="C71" s="28" t="s">
        <v>83</v>
      </c>
      <c r="D71" s="28" t="s">
        <v>96</v>
      </c>
      <c r="E71" s="28" t="s">
        <v>31</v>
      </c>
      <c r="F71" s="28"/>
      <c r="G71" s="28"/>
      <c r="H71" s="20">
        <f>H72+H78</f>
        <v>1487955.9900000002</v>
      </c>
      <c r="I71" s="20">
        <f>I72+I78</f>
        <v>1057553.46</v>
      </c>
    </row>
    <row r="72" spans="1:30" ht="22.5" x14ac:dyDescent="0.2">
      <c r="A72" s="1" t="s">
        <v>149</v>
      </c>
      <c r="B72" s="28" t="s">
        <v>72</v>
      </c>
      <c r="C72" s="28" t="s">
        <v>83</v>
      </c>
      <c r="D72" s="28" t="s">
        <v>96</v>
      </c>
      <c r="E72" s="28" t="s">
        <v>148</v>
      </c>
      <c r="F72" s="28"/>
      <c r="G72" s="28"/>
      <c r="H72" s="20">
        <f>H75+H73</f>
        <v>1050444.3500000001</v>
      </c>
      <c r="I72" s="20">
        <f>I75+I73</f>
        <v>620041.82000000007</v>
      </c>
    </row>
    <row r="73" spans="1:30" ht="22.5" x14ac:dyDescent="0.2">
      <c r="A73" s="1" t="s">
        <v>636</v>
      </c>
      <c r="B73" s="28" t="s">
        <v>72</v>
      </c>
      <c r="C73" s="28" t="s">
        <v>83</v>
      </c>
      <c r="D73" s="28" t="s">
        <v>96</v>
      </c>
      <c r="E73" s="29" t="s">
        <v>635</v>
      </c>
      <c r="F73" s="28"/>
      <c r="G73" s="28"/>
      <c r="H73" s="20">
        <f t="shared" ref="H73:AD73" si="10">H74</f>
        <v>224101.82</v>
      </c>
      <c r="I73" s="20">
        <f t="shared" si="10"/>
        <v>224041.82</v>
      </c>
      <c r="J73" s="20">
        <f t="shared" si="10"/>
        <v>0</v>
      </c>
      <c r="K73" s="20">
        <f t="shared" si="10"/>
        <v>0</v>
      </c>
      <c r="L73" s="20">
        <f t="shared" si="10"/>
        <v>0</v>
      </c>
      <c r="M73" s="20">
        <f t="shared" si="10"/>
        <v>0</v>
      </c>
      <c r="N73" s="20">
        <f t="shared" si="10"/>
        <v>0</v>
      </c>
      <c r="O73" s="20">
        <f t="shared" si="10"/>
        <v>0</v>
      </c>
      <c r="P73" s="20">
        <f t="shared" si="10"/>
        <v>0</v>
      </c>
      <c r="Q73" s="20">
        <f t="shared" si="10"/>
        <v>0</v>
      </c>
      <c r="R73" s="20">
        <f t="shared" si="10"/>
        <v>0</v>
      </c>
      <c r="S73" s="20">
        <f t="shared" si="10"/>
        <v>0</v>
      </c>
      <c r="T73" s="20">
        <f t="shared" si="10"/>
        <v>0</v>
      </c>
      <c r="U73" s="20">
        <f t="shared" si="10"/>
        <v>0</v>
      </c>
      <c r="V73" s="20">
        <f t="shared" si="10"/>
        <v>0</v>
      </c>
      <c r="W73" s="20">
        <f t="shared" si="10"/>
        <v>0</v>
      </c>
      <c r="X73" s="20">
        <f t="shared" si="10"/>
        <v>0</v>
      </c>
      <c r="Y73" s="20">
        <f t="shared" si="10"/>
        <v>0</v>
      </c>
      <c r="Z73" s="20">
        <f t="shared" si="10"/>
        <v>0</v>
      </c>
      <c r="AA73" s="20">
        <f t="shared" si="10"/>
        <v>0</v>
      </c>
      <c r="AB73" s="20">
        <f t="shared" si="10"/>
        <v>0</v>
      </c>
      <c r="AC73" s="20">
        <f t="shared" si="10"/>
        <v>0</v>
      </c>
      <c r="AD73" s="20">
        <f t="shared" si="10"/>
        <v>0</v>
      </c>
    </row>
    <row r="74" spans="1:30" x14ac:dyDescent="0.2">
      <c r="A74" s="1" t="s">
        <v>436</v>
      </c>
      <c r="B74" s="28" t="s">
        <v>72</v>
      </c>
      <c r="C74" s="28" t="s">
        <v>83</v>
      </c>
      <c r="D74" s="28" t="s">
        <v>96</v>
      </c>
      <c r="E74" s="29" t="s">
        <v>635</v>
      </c>
      <c r="F74" s="28" t="s">
        <v>92</v>
      </c>
      <c r="G74" s="28"/>
      <c r="H74" s="20">
        <v>224101.82</v>
      </c>
      <c r="I74" s="20">
        <v>224041.82</v>
      </c>
    </row>
    <row r="75" spans="1:30" ht="22.5" x14ac:dyDescent="0.2">
      <c r="A75" s="16" t="s">
        <v>332</v>
      </c>
      <c r="B75" s="28" t="s">
        <v>72</v>
      </c>
      <c r="C75" s="28" t="s">
        <v>83</v>
      </c>
      <c r="D75" s="28" t="s">
        <v>96</v>
      </c>
      <c r="E75" s="29" t="s">
        <v>150</v>
      </c>
      <c r="F75" s="28"/>
      <c r="G75" s="28"/>
      <c r="H75" s="20">
        <f>H76+H77</f>
        <v>826342.53</v>
      </c>
      <c r="I75" s="20">
        <f t="shared" ref="I75" si="11">I76+I77</f>
        <v>396000</v>
      </c>
    </row>
    <row r="76" spans="1:30" x14ac:dyDescent="0.2">
      <c r="A76" s="1" t="s">
        <v>436</v>
      </c>
      <c r="B76" s="28" t="s">
        <v>72</v>
      </c>
      <c r="C76" s="28" t="s">
        <v>83</v>
      </c>
      <c r="D76" s="28" t="s">
        <v>96</v>
      </c>
      <c r="E76" s="29" t="s">
        <v>150</v>
      </c>
      <c r="F76" s="28" t="s">
        <v>92</v>
      </c>
      <c r="G76" s="28"/>
      <c r="H76" s="20">
        <v>452442.53</v>
      </c>
      <c r="I76" s="20">
        <v>22153.84</v>
      </c>
    </row>
    <row r="77" spans="1:30" x14ac:dyDescent="0.2">
      <c r="A77" s="1" t="s">
        <v>436</v>
      </c>
      <c r="B77" s="28" t="s">
        <v>72</v>
      </c>
      <c r="C77" s="28" t="s">
        <v>83</v>
      </c>
      <c r="D77" s="28" t="s">
        <v>96</v>
      </c>
      <c r="E77" s="29" t="s">
        <v>150</v>
      </c>
      <c r="F77" s="28" t="s">
        <v>92</v>
      </c>
      <c r="G77" s="28" t="s">
        <v>215</v>
      </c>
      <c r="H77" s="20">
        <v>373900</v>
      </c>
      <c r="I77" s="20">
        <v>373846.16</v>
      </c>
    </row>
    <row r="78" spans="1:30" ht="22.5" x14ac:dyDescent="0.2">
      <c r="A78" s="1" t="s">
        <v>152</v>
      </c>
      <c r="B78" s="28" t="s">
        <v>72</v>
      </c>
      <c r="C78" s="28" t="s">
        <v>83</v>
      </c>
      <c r="D78" s="28" t="s">
        <v>96</v>
      </c>
      <c r="E78" s="28" t="s">
        <v>151</v>
      </c>
      <c r="F78" s="28"/>
      <c r="G78" s="28"/>
      <c r="H78" s="20">
        <f>H79</f>
        <v>437511.64</v>
      </c>
      <c r="I78" s="20">
        <f t="shared" ref="I78" si="12">I79</f>
        <v>437511.64</v>
      </c>
    </row>
    <row r="79" spans="1:30" ht="22.5" x14ac:dyDescent="0.2">
      <c r="A79" s="1" t="s">
        <v>638</v>
      </c>
      <c r="B79" s="28" t="s">
        <v>72</v>
      </c>
      <c r="C79" s="28" t="s">
        <v>83</v>
      </c>
      <c r="D79" s="28" t="s">
        <v>96</v>
      </c>
      <c r="E79" s="29" t="s">
        <v>637</v>
      </c>
      <c r="F79" s="28"/>
      <c r="G79" s="28"/>
      <c r="H79" s="20">
        <f>H80</f>
        <v>437511.64</v>
      </c>
      <c r="I79" s="20">
        <f>I80</f>
        <v>437511.64</v>
      </c>
    </row>
    <row r="80" spans="1:30" x14ac:dyDescent="0.2">
      <c r="A80" s="1" t="s">
        <v>436</v>
      </c>
      <c r="B80" s="28" t="s">
        <v>72</v>
      </c>
      <c r="C80" s="28" t="s">
        <v>83</v>
      </c>
      <c r="D80" s="28" t="s">
        <v>96</v>
      </c>
      <c r="E80" s="29" t="s">
        <v>637</v>
      </c>
      <c r="F80" s="28" t="s">
        <v>92</v>
      </c>
      <c r="G80" s="28"/>
      <c r="H80" s="20">
        <v>437511.64</v>
      </c>
      <c r="I80" s="20">
        <v>437511.64</v>
      </c>
    </row>
    <row r="81" spans="1:30" ht="22.5" x14ac:dyDescent="0.2">
      <c r="A81" s="17" t="s">
        <v>454</v>
      </c>
      <c r="B81" s="28" t="s">
        <v>72</v>
      </c>
      <c r="C81" s="28" t="s">
        <v>83</v>
      </c>
      <c r="D81" s="28" t="s">
        <v>96</v>
      </c>
      <c r="E81" s="28" t="s">
        <v>40</v>
      </c>
      <c r="F81" s="28"/>
      <c r="G81" s="28"/>
      <c r="H81" s="20">
        <f>H82+H85</f>
        <v>275220</v>
      </c>
      <c r="I81" s="20">
        <f>I82+I85</f>
        <v>275218</v>
      </c>
    </row>
    <row r="82" spans="1:30" x14ac:dyDescent="0.2">
      <c r="A82" s="17" t="s">
        <v>18</v>
      </c>
      <c r="B82" s="28" t="s">
        <v>72</v>
      </c>
      <c r="C82" s="28" t="s">
        <v>83</v>
      </c>
      <c r="D82" s="28" t="s">
        <v>96</v>
      </c>
      <c r="E82" s="28" t="s">
        <v>333</v>
      </c>
      <c r="F82" s="28"/>
      <c r="G82" s="28"/>
      <c r="H82" s="20">
        <f>H84+H83</f>
        <v>225220</v>
      </c>
      <c r="I82" s="20">
        <f t="shared" ref="I82" si="13">I84+I83</f>
        <v>225220</v>
      </c>
    </row>
    <row r="83" spans="1:30" x14ac:dyDescent="0.2">
      <c r="A83" s="17" t="s">
        <v>437</v>
      </c>
      <c r="B83" s="28" t="s">
        <v>72</v>
      </c>
      <c r="C83" s="28" t="s">
        <v>83</v>
      </c>
      <c r="D83" s="28" t="s">
        <v>96</v>
      </c>
      <c r="E83" s="28" t="s">
        <v>333</v>
      </c>
      <c r="F83" s="28" t="s">
        <v>190</v>
      </c>
      <c r="G83" s="28"/>
      <c r="H83" s="20">
        <v>149100</v>
      </c>
      <c r="I83" s="20">
        <v>149100</v>
      </c>
    </row>
    <row r="84" spans="1:30" x14ac:dyDescent="0.2">
      <c r="A84" s="17" t="s">
        <v>437</v>
      </c>
      <c r="B84" s="28" t="s">
        <v>72</v>
      </c>
      <c r="C84" s="28" t="s">
        <v>83</v>
      </c>
      <c r="D84" s="28" t="s">
        <v>96</v>
      </c>
      <c r="E84" s="28" t="s">
        <v>333</v>
      </c>
      <c r="F84" s="28" t="s">
        <v>92</v>
      </c>
      <c r="G84" s="28"/>
      <c r="H84" s="20">
        <v>76120</v>
      </c>
      <c r="I84" s="20">
        <v>76120</v>
      </c>
    </row>
    <row r="85" spans="1:30" ht="22.5" x14ac:dyDescent="0.2">
      <c r="A85" s="17" t="s">
        <v>536</v>
      </c>
      <c r="B85" s="28" t="s">
        <v>72</v>
      </c>
      <c r="C85" s="28" t="s">
        <v>83</v>
      </c>
      <c r="D85" s="28" t="s">
        <v>96</v>
      </c>
      <c r="E85" s="28" t="s">
        <v>537</v>
      </c>
      <c r="F85" s="28"/>
      <c r="G85" s="28"/>
      <c r="H85" s="20">
        <f>H86</f>
        <v>50000</v>
      </c>
      <c r="I85" s="20">
        <f>I86</f>
        <v>49998</v>
      </c>
    </row>
    <row r="86" spans="1:30" x14ac:dyDescent="0.2">
      <c r="A86" s="2" t="s">
        <v>100</v>
      </c>
      <c r="B86" s="28" t="s">
        <v>72</v>
      </c>
      <c r="C86" s="28" t="s">
        <v>83</v>
      </c>
      <c r="D86" s="28" t="s">
        <v>96</v>
      </c>
      <c r="E86" s="28" t="s">
        <v>537</v>
      </c>
      <c r="F86" s="28" t="s">
        <v>99</v>
      </c>
      <c r="G86" s="28"/>
      <c r="H86" s="20">
        <v>50000</v>
      </c>
      <c r="I86" s="20">
        <v>49998</v>
      </c>
    </row>
    <row r="87" spans="1:30" x14ac:dyDescent="0.2">
      <c r="A87" s="17" t="s">
        <v>144</v>
      </c>
      <c r="B87" s="28" t="s">
        <v>72</v>
      </c>
      <c r="C87" s="28" t="s">
        <v>83</v>
      </c>
      <c r="D87" s="28" t="s">
        <v>96</v>
      </c>
      <c r="E87" s="28" t="s">
        <v>145</v>
      </c>
      <c r="F87" s="28"/>
      <c r="G87" s="28"/>
      <c r="H87" s="20">
        <f t="shared" ref="H87:I88" si="14">H88</f>
        <v>60000</v>
      </c>
      <c r="I87" s="20">
        <f t="shared" si="14"/>
        <v>60000</v>
      </c>
    </row>
    <row r="88" spans="1:30" x14ac:dyDescent="0.2">
      <c r="A88" s="17" t="s">
        <v>146</v>
      </c>
      <c r="B88" s="28" t="s">
        <v>72</v>
      </c>
      <c r="C88" s="28" t="s">
        <v>83</v>
      </c>
      <c r="D88" s="28" t="s">
        <v>96</v>
      </c>
      <c r="E88" s="28" t="s">
        <v>147</v>
      </c>
      <c r="F88" s="28"/>
      <c r="G88" s="28"/>
      <c r="H88" s="20">
        <f t="shared" si="14"/>
        <v>60000</v>
      </c>
      <c r="I88" s="20">
        <f t="shared" si="14"/>
        <v>60000</v>
      </c>
    </row>
    <row r="89" spans="1:30" x14ac:dyDescent="0.2">
      <c r="A89" s="17" t="s">
        <v>437</v>
      </c>
      <c r="B89" s="28" t="s">
        <v>72</v>
      </c>
      <c r="C89" s="28" t="s">
        <v>83</v>
      </c>
      <c r="D89" s="28" t="s">
        <v>96</v>
      </c>
      <c r="E89" s="28" t="s">
        <v>147</v>
      </c>
      <c r="F89" s="28" t="s">
        <v>92</v>
      </c>
      <c r="G89" s="28"/>
      <c r="H89" s="20">
        <v>60000</v>
      </c>
      <c r="I89" s="20">
        <v>60000</v>
      </c>
    </row>
    <row r="90" spans="1:30" ht="33.75" x14ac:dyDescent="0.2">
      <c r="A90" s="17" t="s">
        <v>518</v>
      </c>
      <c r="B90" s="28" t="s">
        <v>72</v>
      </c>
      <c r="C90" s="28" t="s">
        <v>83</v>
      </c>
      <c r="D90" s="28" t="s">
        <v>96</v>
      </c>
      <c r="E90" s="28" t="s">
        <v>534</v>
      </c>
      <c r="F90" s="28"/>
      <c r="G90" s="28"/>
      <c r="H90" s="20">
        <f>H91</f>
        <v>141088.4</v>
      </c>
      <c r="I90" s="20">
        <f>I91</f>
        <v>134482</v>
      </c>
    </row>
    <row r="91" spans="1:30" ht="22.5" x14ac:dyDescent="0.2">
      <c r="A91" s="17" t="s">
        <v>519</v>
      </c>
      <c r="B91" s="28" t="s">
        <v>72</v>
      </c>
      <c r="C91" s="28" t="s">
        <v>83</v>
      </c>
      <c r="D91" s="28" t="s">
        <v>96</v>
      </c>
      <c r="E91" s="28" t="s">
        <v>535</v>
      </c>
      <c r="F91" s="28"/>
      <c r="G91" s="28"/>
      <c r="H91" s="20">
        <f>H94+H93+H92</f>
        <v>141088.4</v>
      </c>
      <c r="I91" s="20">
        <f t="shared" ref="I91:AD91" si="15">I94+I93+I92</f>
        <v>134482</v>
      </c>
      <c r="J91" s="20">
        <f t="shared" si="15"/>
        <v>0</v>
      </c>
      <c r="K91" s="20">
        <f t="shared" si="15"/>
        <v>0</v>
      </c>
      <c r="L91" s="20">
        <f t="shared" si="15"/>
        <v>0</v>
      </c>
      <c r="M91" s="20">
        <f t="shared" si="15"/>
        <v>0</v>
      </c>
      <c r="N91" s="20">
        <f t="shared" si="15"/>
        <v>0</v>
      </c>
      <c r="O91" s="20">
        <f t="shared" si="15"/>
        <v>0</v>
      </c>
      <c r="P91" s="20">
        <f t="shared" si="15"/>
        <v>0</v>
      </c>
      <c r="Q91" s="20">
        <f t="shared" si="15"/>
        <v>0</v>
      </c>
      <c r="R91" s="20">
        <f t="shared" si="15"/>
        <v>0</v>
      </c>
      <c r="S91" s="20">
        <f t="shared" si="15"/>
        <v>0</v>
      </c>
      <c r="T91" s="20">
        <f t="shared" si="15"/>
        <v>0</v>
      </c>
      <c r="U91" s="20">
        <f t="shared" si="15"/>
        <v>0</v>
      </c>
      <c r="V91" s="20">
        <f t="shared" si="15"/>
        <v>0</v>
      </c>
      <c r="W91" s="20">
        <f t="shared" si="15"/>
        <v>0</v>
      </c>
      <c r="X91" s="20">
        <f t="shared" si="15"/>
        <v>0</v>
      </c>
      <c r="Y91" s="20">
        <f t="shared" si="15"/>
        <v>0</v>
      </c>
      <c r="Z91" s="20">
        <f t="shared" si="15"/>
        <v>0</v>
      </c>
      <c r="AA91" s="20">
        <f t="shared" si="15"/>
        <v>0</v>
      </c>
      <c r="AB91" s="20">
        <f t="shared" si="15"/>
        <v>0</v>
      </c>
      <c r="AC91" s="20">
        <f t="shared" si="15"/>
        <v>0</v>
      </c>
      <c r="AD91" s="20">
        <f t="shared" si="15"/>
        <v>0</v>
      </c>
    </row>
    <row r="92" spans="1:30" x14ac:dyDescent="0.2">
      <c r="A92" s="1" t="s">
        <v>191</v>
      </c>
      <c r="B92" s="28" t="s">
        <v>72</v>
      </c>
      <c r="C92" s="28" t="s">
        <v>83</v>
      </c>
      <c r="D92" s="28" t="s">
        <v>96</v>
      </c>
      <c r="E92" s="28" t="s">
        <v>535</v>
      </c>
      <c r="F92" s="28" t="s">
        <v>190</v>
      </c>
      <c r="G92" s="28"/>
      <c r="H92" s="20">
        <v>50000</v>
      </c>
      <c r="I92" s="20">
        <v>50000</v>
      </c>
    </row>
    <row r="93" spans="1:30" x14ac:dyDescent="0.2">
      <c r="A93" s="1" t="s">
        <v>436</v>
      </c>
      <c r="B93" s="28" t="s">
        <v>72</v>
      </c>
      <c r="C93" s="28" t="s">
        <v>83</v>
      </c>
      <c r="D93" s="28" t="s">
        <v>96</v>
      </c>
      <c r="E93" s="28" t="s">
        <v>535</v>
      </c>
      <c r="F93" s="28" t="s">
        <v>92</v>
      </c>
      <c r="G93" s="28"/>
      <c r="H93" s="20">
        <v>51188.4</v>
      </c>
      <c r="I93" s="20">
        <v>50000</v>
      </c>
    </row>
    <row r="94" spans="1:30" x14ac:dyDescent="0.2">
      <c r="A94" s="2" t="s">
        <v>100</v>
      </c>
      <c r="B94" s="28" t="s">
        <v>72</v>
      </c>
      <c r="C94" s="28" t="s">
        <v>83</v>
      </c>
      <c r="D94" s="28" t="s">
        <v>96</v>
      </c>
      <c r="E94" s="28" t="s">
        <v>535</v>
      </c>
      <c r="F94" s="28" t="s">
        <v>99</v>
      </c>
      <c r="G94" s="28"/>
      <c r="H94" s="20">
        <v>39900</v>
      </c>
      <c r="I94" s="20">
        <v>34482</v>
      </c>
    </row>
    <row r="95" spans="1:30" x14ac:dyDescent="0.2">
      <c r="A95" s="16" t="s">
        <v>438</v>
      </c>
      <c r="B95" s="28" t="s">
        <v>72</v>
      </c>
      <c r="C95" s="28" t="s">
        <v>83</v>
      </c>
      <c r="D95" s="28" t="s">
        <v>96</v>
      </c>
      <c r="E95" s="28" t="s">
        <v>271</v>
      </c>
      <c r="F95" s="28"/>
      <c r="G95" s="28"/>
      <c r="H95" s="20">
        <f>H98+H100+H104+H106+H114+H109+H112+H96</f>
        <v>28443148.149999999</v>
      </c>
      <c r="I95" s="20">
        <f>I98+I100+I104+I106+I114+I109+I112+I96</f>
        <v>20284957.309999999</v>
      </c>
    </row>
    <row r="96" spans="1:30" x14ac:dyDescent="0.2">
      <c r="A96" s="16" t="s">
        <v>738</v>
      </c>
      <c r="B96" s="28" t="s">
        <v>72</v>
      </c>
      <c r="C96" s="28" t="s">
        <v>83</v>
      </c>
      <c r="D96" s="28" t="s">
        <v>96</v>
      </c>
      <c r="E96" s="28" t="s">
        <v>737</v>
      </c>
      <c r="F96" s="28"/>
      <c r="G96" s="28"/>
      <c r="H96" s="20">
        <f>H97</f>
        <v>305687.28000000003</v>
      </c>
      <c r="I96" s="20">
        <f t="shared" ref="I96" si="16">I97</f>
        <v>305687.28000000003</v>
      </c>
    </row>
    <row r="97" spans="1:30" x14ac:dyDescent="0.2">
      <c r="A97" s="2" t="s">
        <v>100</v>
      </c>
      <c r="B97" s="28" t="s">
        <v>72</v>
      </c>
      <c r="C97" s="28" t="s">
        <v>83</v>
      </c>
      <c r="D97" s="28" t="s">
        <v>96</v>
      </c>
      <c r="E97" s="28" t="s">
        <v>737</v>
      </c>
      <c r="F97" s="28" t="s">
        <v>99</v>
      </c>
      <c r="G97" s="28"/>
      <c r="H97" s="20">
        <v>305687.28000000003</v>
      </c>
      <c r="I97" s="20">
        <v>305687.28000000003</v>
      </c>
    </row>
    <row r="98" spans="1:30" ht="22.5" x14ac:dyDescent="0.2">
      <c r="A98" s="2" t="s">
        <v>207</v>
      </c>
      <c r="B98" s="28" t="s">
        <v>72</v>
      </c>
      <c r="C98" s="28" t="s">
        <v>83</v>
      </c>
      <c r="D98" s="28" t="s">
        <v>96</v>
      </c>
      <c r="E98" s="28" t="s">
        <v>334</v>
      </c>
      <c r="F98" s="28"/>
      <c r="G98" s="28"/>
      <c r="H98" s="20">
        <f>H99</f>
        <v>30000</v>
      </c>
      <c r="I98" s="20">
        <f>I99</f>
        <v>30000</v>
      </c>
    </row>
    <row r="99" spans="1:30" x14ac:dyDescent="0.2">
      <c r="A99" s="2" t="s">
        <v>21</v>
      </c>
      <c r="B99" s="28" t="s">
        <v>72</v>
      </c>
      <c r="C99" s="28" t="s">
        <v>83</v>
      </c>
      <c r="D99" s="28" t="s">
        <v>96</v>
      </c>
      <c r="E99" s="28" t="s">
        <v>334</v>
      </c>
      <c r="F99" s="28" t="s">
        <v>206</v>
      </c>
      <c r="G99" s="28"/>
      <c r="H99" s="20">
        <v>30000</v>
      </c>
      <c r="I99" s="20">
        <v>30000</v>
      </c>
    </row>
    <row r="100" spans="1:30" x14ac:dyDescent="0.2">
      <c r="A100" s="16" t="s">
        <v>299</v>
      </c>
      <c r="B100" s="28" t="s">
        <v>72</v>
      </c>
      <c r="C100" s="28" t="s">
        <v>83</v>
      </c>
      <c r="D100" s="28" t="s">
        <v>96</v>
      </c>
      <c r="E100" s="28" t="s">
        <v>322</v>
      </c>
      <c r="F100" s="28"/>
      <c r="G100" s="28"/>
      <c r="H100" s="20">
        <f>H101+H103+H102</f>
        <v>24740951.59</v>
      </c>
      <c r="I100" s="20">
        <f>I101+I103+I102</f>
        <v>16740951.59</v>
      </c>
      <c r="J100" s="20">
        <f t="shared" ref="J100:AD100" si="17">J101+J103</f>
        <v>0</v>
      </c>
      <c r="K100" s="20">
        <f t="shared" si="17"/>
        <v>0</v>
      </c>
      <c r="L100" s="20">
        <f t="shared" si="17"/>
        <v>0</v>
      </c>
      <c r="M100" s="20">
        <f t="shared" si="17"/>
        <v>0</v>
      </c>
      <c r="N100" s="20">
        <f t="shared" si="17"/>
        <v>0</v>
      </c>
      <c r="O100" s="20">
        <f t="shared" si="17"/>
        <v>0</v>
      </c>
      <c r="P100" s="20">
        <f t="shared" si="17"/>
        <v>0</v>
      </c>
      <c r="Q100" s="20">
        <f t="shared" si="17"/>
        <v>0</v>
      </c>
      <c r="R100" s="20">
        <f t="shared" si="17"/>
        <v>0</v>
      </c>
      <c r="S100" s="20">
        <f t="shared" si="17"/>
        <v>0</v>
      </c>
      <c r="T100" s="20">
        <f t="shared" si="17"/>
        <v>0</v>
      </c>
      <c r="U100" s="20">
        <f t="shared" si="17"/>
        <v>0</v>
      </c>
      <c r="V100" s="20">
        <f t="shared" si="17"/>
        <v>0</v>
      </c>
      <c r="W100" s="20">
        <f t="shared" si="17"/>
        <v>0</v>
      </c>
      <c r="X100" s="20">
        <f t="shared" si="17"/>
        <v>0</v>
      </c>
      <c r="Y100" s="20">
        <f t="shared" si="17"/>
        <v>0</v>
      </c>
      <c r="Z100" s="20">
        <f t="shared" si="17"/>
        <v>0</v>
      </c>
      <c r="AA100" s="20">
        <f t="shared" si="17"/>
        <v>0</v>
      </c>
      <c r="AB100" s="20">
        <f t="shared" si="17"/>
        <v>0</v>
      </c>
      <c r="AC100" s="20">
        <f t="shared" si="17"/>
        <v>0</v>
      </c>
      <c r="AD100" s="20">
        <f t="shared" si="17"/>
        <v>0</v>
      </c>
    </row>
    <row r="101" spans="1:30" x14ac:dyDescent="0.2">
      <c r="A101" s="17" t="s">
        <v>437</v>
      </c>
      <c r="B101" s="28" t="s">
        <v>72</v>
      </c>
      <c r="C101" s="28" t="s">
        <v>83</v>
      </c>
      <c r="D101" s="28" t="s">
        <v>96</v>
      </c>
      <c r="E101" s="28" t="s">
        <v>322</v>
      </c>
      <c r="F101" s="28" t="s">
        <v>92</v>
      </c>
      <c r="G101" s="28"/>
      <c r="H101" s="20">
        <v>10881771.73</v>
      </c>
      <c r="I101" s="20">
        <v>2881771.73</v>
      </c>
    </row>
    <row r="102" spans="1:30" x14ac:dyDescent="0.2">
      <c r="A102" s="37" t="s">
        <v>457</v>
      </c>
      <c r="B102" s="28" t="s">
        <v>72</v>
      </c>
      <c r="C102" s="28" t="s">
        <v>83</v>
      </c>
      <c r="D102" s="28" t="s">
        <v>96</v>
      </c>
      <c r="E102" s="28" t="s">
        <v>322</v>
      </c>
      <c r="F102" s="28" t="s">
        <v>456</v>
      </c>
      <c r="G102" s="28"/>
      <c r="H102" s="20">
        <v>2057860.86</v>
      </c>
      <c r="I102" s="20">
        <v>2057860.86</v>
      </c>
    </row>
    <row r="103" spans="1:30" ht="22.5" x14ac:dyDescent="0.2">
      <c r="A103" s="17" t="s">
        <v>618</v>
      </c>
      <c r="B103" s="28" t="s">
        <v>72</v>
      </c>
      <c r="C103" s="28" t="s">
        <v>83</v>
      </c>
      <c r="D103" s="28" t="s">
        <v>96</v>
      </c>
      <c r="E103" s="28" t="s">
        <v>322</v>
      </c>
      <c r="F103" s="28" t="s">
        <v>617</v>
      </c>
      <c r="G103" s="28"/>
      <c r="H103" s="20">
        <v>11801319</v>
      </c>
      <c r="I103" s="20">
        <v>11801319</v>
      </c>
    </row>
    <row r="104" spans="1:30" x14ac:dyDescent="0.2">
      <c r="A104" s="5" t="s">
        <v>200</v>
      </c>
      <c r="B104" s="28" t="s">
        <v>72</v>
      </c>
      <c r="C104" s="28" t="s">
        <v>83</v>
      </c>
      <c r="D104" s="28" t="s">
        <v>96</v>
      </c>
      <c r="E104" s="28" t="s">
        <v>335</v>
      </c>
      <c r="F104" s="28"/>
      <c r="G104" s="28"/>
      <c r="H104" s="20">
        <f>H105</f>
        <v>1008024</v>
      </c>
      <c r="I104" s="20">
        <f>I105</f>
        <v>1008024</v>
      </c>
    </row>
    <row r="105" spans="1:30" x14ac:dyDescent="0.2">
      <c r="A105" s="2" t="s">
        <v>100</v>
      </c>
      <c r="B105" s="28" t="s">
        <v>72</v>
      </c>
      <c r="C105" s="28" t="s">
        <v>83</v>
      </c>
      <c r="D105" s="28" t="s">
        <v>96</v>
      </c>
      <c r="E105" s="28" t="s">
        <v>335</v>
      </c>
      <c r="F105" s="28" t="s">
        <v>99</v>
      </c>
      <c r="G105" s="28"/>
      <c r="H105" s="20">
        <v>1008024</v>
      </c>
      <c r="I105" s="20">
        <v>1008024</v>
      </c>
    </row>
    <row r="106" spans="1:30" x14ac:dyDescent="0.2">
      <c r="A106" s="2" t="s">
        <v>213</v>
      </c>
      <c r="B106" s="28" t="s">
        <v>72</v>
      </c>
      <c r="C106" s="28" t="s">
        <v>83</v>
      </c>
      <c r="D106" s="28" t="s">
        <v>96</v>
      </c>
      <c r="E106" s="28" t="s">
        <v>336</v>
      </c>
      <c r="F106" s="28"/>
      <c r="G106" s="28"/>
      <c r="H106" s="20">
        <f>H107+H108</f>
        <v>144744.22</v>
      </c>
      <c r="I106" s="20">
        <f t="shared" ref="I106" si="18">I107+I108</f>
        <v>144744.22</v>
      </c>
      <c r="J106" s="20" t="e">
        <f>#REF!+#REF!+J107+J108</f>
        <v>#REF!</v>
      </c>
      <c r="K106" s="20" t="e">
        <f>#REF!+#REF!+K107+K108</f>
        <v>#REF!</v>
      </c>
      <c r="L106" s="20" t="e">
        <f>#REF!+#REF!+L107+L108</f>
        <v>#REF!</v>
      </c>
      <c r="M106" s="20" t="e">
        <f>#REF!+#REF!+M107+M108</f>
        <v>#REF!</v>
      </c>
      <c r="N106" s="20" t="e">
        <f>#REF!+#REF!+N107+N108</f>
        <v>#REF!</v>
      </c>
      <c r="O106" s="20" t="e">
        <f>#REF!+#REF!+O107+O108</f>
        <v>#REF!</v>
      </c>
      <c r="P106" s="20" t="e">
        <f>#REF!+#REF!+P107+P108</f>
        <v>#REF!</v>
      </c>
      <c r="Q106" s="20" t="e">
        <f>#REF!+#REF!+Q107+Q108</f>
        <v>#REF!</v>
      </c>
      <c r="R106" s="20" t="e">
        <f>#REF!+#REF!+R107+R108</f>
        <v>#REF!</v>
      </c>
      <c r="S106" s="20" t="e">
        <f>#REF!+#REF!+S107+S108</f>
        <v>#REF!</v>
      </c>
      <c r="T106" s="20" t="e">
        <f>#REF!+#REF!+T107+T108</f>
        <v>#REF!</v>
      </c>
      <c r="U106" s="20" t="e">
        <f>#REF!+#REF!+U107+U108</f>
        <v>#REF!</v>
      </c>
      <c r="V106" s="20" t="e">
        <f>#REF!+#REF!+V107+V108</f>
        <v>#REF!</v>
      </c>
      <c r="W106" s="20" t="e">
        <f>#REF!+#REF!+W107+W108</f>
        <v>#REF!</v>
      </c>
      <c r="X106" s="20" t="e">
        <f>#REF!+#REF!+X107+X108</f>
        <v>#REF!</v>
      </c>
      <c r="Y106" s="20" t="e">
        <f>#REF!+#REF!+Y107+Y108</f>
        <v>#REF!</v>
      </c>
      <c r="Z106" s="20" t="e">
        <f>#REF!+#REF!+Z107+Z108</f>
        <v>#REF!</v>
      </c>
      <c r="AA106" s="20" t="e">
        <f>#REF!+#REF!+AA107+AA108</f>
        <v>#REF!</v>
      </c>
      <c r="AB106" s="20" t="e">
        <f>#REF!+#REF!+AB107+AB108</f>
        <v>#REF!</v>
      </c>
      <c r="AC106" s="20" t="e">
        <f>#REF!+#REF!+AC107+AC108</f>
        <v>#REF!</v>
      </c>
      <c r="AD106" s="20" t="e">
        <f>#REF!+#REF!+AD107+AD108</f>
        <v>#REF!</v>
      </c>
    </row>
    <row r="107" spans="1:30" ht="22.5" x14ac:dyDescent="0.2">
      <c r="A107" s="9" t="s">
        <v>30</v>
      </c>
      <c r="B107" s="28" t="s">
        <v>72</v>
      </c>
      <c r="C107" s="28" t="s">
        <v>83</v>
      </c>
      <c r="D107" s="28" t="s">
        <v>96</v>
      </c>
      <c r="E107" s="28" t="s">
        <v>336</v>
      </c>
      <c r="F107" s="28" t="s">
        <v>277</v>
      </c>
      <c r="G107" s="28"/>
      <c r="H107" s="20">
        <v>144060.72</v>
      </c>
      <c r="I107" s="20">
        <v>144060.72</v>
      </c>
    </row>
    <row r="108" spans="1:30" x14ac:dyDescent="0.2">
      <c r="A108" s="9" t="s">
        <v>317</v>
      </c>
      <c r="B108" s="28" t="s">
        <v>72</v>
      </c>
      <c r="C108" s="28" t="s">
        <v>83</v>
      </c>
      <c r="D108" s="28" t="s">
        <v>96</v>
      </c>
      <c r="E108" s="28" t="s">
        <v>336</v>
      </c>
      <c r="F108" s="28" t="s">
        <v>94</v>
      </c>
      <c r="G108" s="28"/>
      <c r="H108" s="20">
        <v>683.5</v>
      </c>
      <c r="I108" s="20">
        <v>683.5</v>
      </c>
    </row>
    <row r="109" spans="1:30" x14ac:dyDescent="0.2">
      <c r="A109" s="9" t="s">
        <v>640</v>
      </c>
      <c r="B109" s="28" t="s">
        <v>72</v>
      </c>
      <c r="C109" s="28" t="s">
        <v>83</v>
      </c>
      <c r="D109" s="28" t="s">
        <v>96</v>
      </c>
      <c r="E109" s="28" t="s">
        <v>639</v>
      </c>
      <c r="F109" s="28"/>
      <c r="G109" s="28"/>
      <c r="H109" s="20">
        <f>H111+H110</f>
        <v>850400</v>
      </c>
      <c r="I109" s="20">
        <f t="shared" ref="I109" si="19">I111+I110</f>
        <v>692209.22000000009</v>
      </c>
      <c r="J109" s="20">
        <f t="shared" ref="J109:AD109" si="20">J111</f>
        <v>0</v>
      </c>
      <c r="K109" s="20">
        <f t="shared" si="20"/>
        <v>0</v>
      </c>
      <c r="L109" s="20">
        <f t="shared" si="20"/>
        <v>0</v>
      </c>
      <c r="M109" s="20">
        <f t="shared" si="20"/>
        <v>0</v>
      </c>
      <c r="N109" s="20">
        <f t="shared" si="20"/>
        <v>0</v>
      </c>
      <c r="O109" s="20">
        <f t="shared" si="20"/>
        <v>0</v>
      </c>
      <c r="P109" s="20">
        <f t="shared" si="20"/>
        <v>0</v>
      </c>
      <c r="Q109" s="20">
        <f t="shared" si="20"/>
        <v>0</v>
      </c>
      <c r="R109" s="20">
        <f t="shared" si="20"/>
        <v>0</v>
      </c>
      <c r="S109" s="20">
        <f t="shared" si="20"/>
        <v>0</v>
      </c>
      <c r="T109" s="20">
        <f t="shared" si="20"/>
        <v>0</v>
      </c>
      <c r="U109" s="20">
        <f t="shared" si="20"/>
        <v>0</v>
      </c>
      <c r="V109" s="20">
        <f t="shared" si="20"/>
        <v>0</v>
      </c>
      <c r="W109" s="20">
        <f t="shared" si="20"/>
        <v>0</v>
      </c>
      <c r="X109" s="20">
        <f t="shared" si="20"/>
        <v>0</v>
      </c>
      <c r="Y109" s="20">
        <f t="shared" si="20"/>
        <v>0</v>
      </c>
      <c r="Z109" s="20">
        <f t="shared" si="20"/>
        <v>0</v>
      </c>
      <c r="AA109" s="20">
        <f t="shared" si="20"/>
        <v>0</v>
      </c>
      <c r="AB109" s="20">
        <f t="shared" si="20"/>
        <v>0</v>
      </c>
      <c r="AC109" s="20">
        <f t="shared" si="20"/>
        <v>0</v>
      </c>
      <c r="AD109" s="20">
        <f t="shared" si="20"/>
        <v>0</v>
      </c>
    </row>
    <row r="110" spans="1:30" x14ac:dyDescent="0.2">
      <c r="A110" s="1" t="s">
        <v>191</v>
      </c>
      <c r="B110" s="28" t="s">
        <v>72</v>
      </c>
      <c r="C110" s="28" t="s">
        <v>83</v>
      </c>
      <c r="D110" s="28" t="s">
        <v>96</v>
      </c>
      <c r="E110" s="28" t="s">
        <v>639</v>
      </c>
      <c r="F110" s="28" t="s">
        <v>190</v>
      </c>
      <c r="G110" s="28" t="s">
        <v>501</v>
      </c>
      <c r="H110" s="20">
        <v>19997.419999999998</v>
      </c>
      <c r="I110" s="20">
        <v>19997.419999999998</v>
      </c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</row>
    <row r="111" spans="1:30" x14ac:dyDescent="0.2">
      <c r="A111" s="17" t="s">
        <v>437</v>
      </c>
      <c r="B111" s="28" t="s">
        <v>72</v>
      </c>
      <c r="C111" s="28" t="s">
        <v>83</v>
      </c>
      <c r="D111" s="28" t="s">
        <v>96</v>
      </c>
      <c r="E111" s="28" t="s">
        <v>639</v>
      </c>
      <c r="F111" s="28" t="s">
        <v>92</v>
      </c>
      <c r="G111" s="28" t="s">
        <v>501</v>
      </c>
      <c r="H111" s="20">
        <v>830402.58</v>
      </c>
      <c r="I111" s="20">
        <v>672211.8</v>
      </c>
    </row>
    <row r="112" spans="1:30" x14ac:dyDescent="0.2">
      <c r="A112" s="52" t="s">
        <v>714</v>
      </c>
      <c r="B112" s="28" t="s">
        <v>72</v>
      </c>
      <c r="C112" s="28" t="s">
        <v>83</v>
      </c>
      <c r="D112" s="28" t="s">
        <v>96</v>
      </c>
      <c r="E112" s="28" t="s">
        <v>713</v>
      </c>
      <c r="F112" s="28"/>
      <c r="G112" s="28"/>
      <c r="H112" s="20">
        <f>H113</f>
        <v>1363341</v>
      </c>
      <c r="I112" s="20">
        <f t="shared" ref="I112" si="21">I113</f>
        <v>1363341</v>
      </c>
    </row>
    <row r="113" spans="1:9" x14ac:dyDescent="0.2">
      <c r="A113" s="2" t="s">
        <v>100</v>
      </c>
      <c r="B113" s="28" t="s">
        <v>72</v>
      </c>
      <c r="C113" s="28" t="s">
        <v>83</v>
      </c>
      <c r="D113" s="28" t="s">
        <v>96</v>
      </c>
      <c r="E113" s="28" t="s">
        <v>713</v>
      </c>
      <c r="F113" s="28" t="s">
        <v>99</v>
      </c>
      <c r="G113" s="28" t="s">
        <v>501</v>
      </c>
      <c r="H113" s="20">
        <v>1363341</v>
      </c>
      <c r="I113" s="20">
        <v>1363341</v>
      </c>
    </row>
    <row r="114" spans="1:9" x14ac:dyDescent="0.2">
      <c r="A114" s="16" t="s">
        <v>595</v>
      </c>
      <c r="B114" s="28" t="s">
        <v>72</v>
      </c>
      <c r="C114" s="28" t="s">
        <v>83</v>
      </c>
      <c r="D114" s="28" t="s">
        <v>96</v>
      </c>
      <c r="E114" s="28" t="s">
        <v>541</v>
      </c>
      <c r="F114" s="28"/>
      <c r="G114" s="28"/>
      <c r="H114" s="20">
        <f>H115</f>
        <v>0.06</v>
      </c>
      <c r="I114" s="20">
        <f t="shared" ref="I114" si="22">I115</f>
        <v>0</v>
      </c>
    </row>
    <row r="115" spans="1:9" x14ac:dyDescent="0.2">
      <c r="A115" s="1" t="s">
        <v>436</v>
      </c>
      <c r="B115" s="28" t="s">
        <v>72</v>
      </c>
      <c r="C115" s="28" t="s">
        <v>83</v>
      </c>
      <c r="D115" s="28" t="s">
        <v>96</v>
      </c>
      <c r="E115" s="28" t="s">
        <v>541</v>
      </c>
      <c r="F115" s="28" t="s">
        <v>92</v>
      </c>
      <c r="G115" s="28" t="s">
        <v>215</v>
      </c>
      <c r="H115" s="20">
        <v>0.06</v>
      </c>
      <c r="I115" s="20">
        <v>0</v>
      </c>
    </row>
    <row r="116" spans="1:9" x14ac:dyDescent="0.2">
      <c r="A116" s="1" t="s">
        <v>458</v>
      </c>
      <c r="B116" s="28" t="s">
        <v>72</v>
      </c>
      <c r="C116" s="28" t="s">
        <v>97</v>
      </c>
      <c r="D116" s="28" t="s">
        <v>84</v>
      </c>
      <c r="E116" s="28"/>
      <c r="F116" s="28"/>
      <c r="G116" s="28"/>
      <c r="H116" s="20">
        <f>H117+H127</f>
        <v>4887467.34</v>
      </c>
      <c r="I116" s="20">
        <f>I117+I127</f>
        <v>4887467.34</v>
      </c>
    </row>
    <row r="117" spans="1:9" x14ac:dyDescent="0.2">
      <c r="A117" s="2" t="s">
        <v>102</v>
      </c>
      <c r="B117" s="28" t="s">
        <v>72</v>
      </c>
      <c r="C117" s="28" t="s">
        <v>97</v>
      </c>
      <c r="D117" s="28" t="s">
        <v>89</v>
      </c>
      <c r="E117" s="28"/>
      <c r="F117" s="28"/>
      <c r="G117" s="28"/>
      <c r="H117" s="20">
        <f>H118</f>
        <v>3462397.13</v>
      </c>
      <c r="I117" s="20">
        <f>I118</f>
        <v>3462397.13</v>
      </c>
    </row>
    <row r="118" spans="1:9" x14ac:dyDescent="0.2">
      <c r="A118" s="16" t="s">
        <v>438</v>
      </c>
      <c r="B118" s="28" t="s">
        <v>72</v>
      </c>
      <c r="C118" s="28" t="s">
        <v>97</v>
      </c>
      <c r="D118" s="28" t="s">
        <v>89</v>
      </c>
      <c r="E118" s="28" t="s">
        <v>271</v>
      </c>
      <c r="F118" s="28"/>
      <c r="G118" s="28"/>
      <c r="H118" s="20">
        <f>H122+H119</f>
        <v>3462397.13</v>
      </c>
      <c r="I118" s="20">
        <f>I122+I119</f>
        <v>3462397.13</v>
      </c>
    </row>
    <row r="119" spans="1:9" x14ac:dyDescent="0.2">
      <c r="A119" s="16" t="s">
        <v>641</v>
      </c>
      <c r="B119" s="28" t="s">
        <v>72</v>
      </c>
      <c r="C119" s="28" t="s">
        <v>97</v>
      </c>
      <c r="D119" s="28" t="s">
        <v>89</v>
      </c>
      <c r="E119" s="28" t="s">
        <v>322</v>
      </c>
      <c r="F119" s="28"/>
      <c r="G119" s="28"/>
      <c r="H119" s="20">
        <f>H120+H121</f>
        <v>699097.13</v>
      </c>
      <c r="I119" s="20">
        <f>I120+I121</f>
        <v>699097.13</v>
      </c>
    </row>
    <row r="120" spans="1:9" x14ac:dyDescent="0.2">
      <c r="A120" s="9" t="s">
        <v>425</v>
      </c>
      <c r="B120" s="28" t="s">
        <v>72</v>
      </c>
      <c r="C120" s="28" t="s">
        <v>97</v>
      </c>
      <c r="D120" s="28" t="s">
        <v>89</v>
      </c>
      <c r="E120" s="28" t="s">
        <v>322</v>
      </c>
      <c r="F120" s="28" t="s">
        <v>88</v>
      </c>
      <c r="G120" s="28"/>
      <c r="H120" s="20">
        <v>478407.64</v>
      </c>
      <c r="I120" s="20">
        <v>478407.64</v>
      </c>
    </row>
    <row r="121" spans="1:9" ht="22.5" x14ac:dyDescent="0.2">
      <c r="A121" s="9" t="s">
        <v>427</v>
      </c>
      <c r="B121" s="28" t="s">
        <v>72</v>
      </c>
      <c r="C121" s="28" t="s">
        <v>97</v>
      </c>
      <c r="D121" s="28" t="s">
        <v>89</v>
      </c>
      <c r="E121" s="28" t="s">
        <v>322</v>
      </c>
      <c r="F121" s="28" t="s">
        <v>426</v>
      </c>
      <c r="G121" s="28"/>
      <c r="H121" s="20">
        <v>220689.49</v>
      </c>
      <c r="I121" s="20">
        <v>220689.49</v>
      </c>
    </row>
    <row r="122" spans="1:9" ht="22.5" x14ac:dyDescent="0.2">
      <c r="A122" s="2" t="s">
        <v>564</v>
      </c>
      <c r="B122" s="28" t="s">
        <v>72</v>
      </c>
      <c r="C122" s="28" t="s">
        <v>97</v>
      </c>
      <c r="D122" s="28" t="s">
        <v>89</v>
      </c>
      <c r="E122" s="28" t="s">
        <v>337</v>
      </c>
      <c r="F122" s="28"/>
      <c r="G122" s="28"/>
      <c r="H122" s="20">
        <f>SUM(H123:H126)</f>
        <v>2763300</v>
      </c>
      <c r="I122" s="20">
        <f>SUM(I123:I126)</f>
        <v>2763300</v>
      </c>
    </row>
    <row r="123" spans="1:9" x14ac:dyDescent="0.2">
      <c r="A123" s="9" t="s">
        <v>425</v>
      </c>
      <c r="B123" s="28" t="s">
        <v>72</v>
      </c>
      <c r="C123" s="28" t="s">
        <v>97</v>
      </c>
      <c r="D123" s="28" t="s">
        <v>89</v>
      </c>
      <c r="E123" s="28" t="s">
        <v>337</v>
      </c>
      <c r="F123" s="28" t="s">
        <v>88</v>
      </c>
      <c r="G123" s="28" t="s">
        <v>501</v>
      </c>
      <c r="H123" s="21">
        <v>1982282.79</v>
      </c>
      <c r="I123" s="21">
        <v>1982282.79</v>
      </c>
    </row>
    <row r="124" spans="1:9" ht="22.5" x14ac:dyDescent="0.2">
      <c r="A124" s="9" t="s">
        <v>427</v>
      </c>
      <c r="B124" s="28" t="s">
        <v>72</v>
      </c>
      <c r="C124" s="28" t="s">
        <v>97</v>
      </c>
      <c r="D124" s="28" t="s">
        <v>89</v>
      </c>
      <c r="E124" s="28" t="s">
        <v>337</v>
      </c>
      <c r="F124" s="28" t="s">
        <v>426</v>
      </c>
      <c r="G124" s="28" t="s">
        <v>501</v>
      </c>
      <c r="H124" s="21">
        <v>466530.74</v>
      </c>
      <c r="I124" s="21">
        <v>466530.74</v>
      </c>
    </row>
    <row r="125" spans="1:9" x14ac:dyDescent="0.2">
      <c r="A125" s="1" t="s">
        <v>191</v>
      </c>
      <c r="B125" s="28" t="s">
        <v>72</v>
      </c>
      <c r="C125" s="28" t="s">
        <v>97</v>
      </c>
      <c r="D125" s="28" t="s">
        <v>89</v>
      </c>
      <c r="E125" s="28" t="s">
        <v>337</v>
      </c>
      <c r="F125" s="28" t="s">
        <v>190</v>
      </c>
      <c r="G125" s="28" t="s">
        <v>501</v>
      </c>
      <c r="H125" s="21">
        <v>1800</v>
      </c>
      <c r="I125" s="21">
        <v>1800</v>
      </c>
    </row>
    <row r="126" spans="1:9" x14ac:dyDescent="0.2">
      <c r="A126" s="1" t="s">
        <v>436</v>
      </c>
      <c r="B126" s="28" t="s">
        <v>72</v>
      </c>
      <c r="C126" s="28" t="s">
        <v>97</v>
      </c>
      <c r="D126" s="28" t="s">
        <v>89</v>
      </c>
      <c r="E126" s="28" t="s">
        <v>337</v>
      </c>
      <c r="F126" s="28" t="s">
        <v>92</v>
      </c>
      <c r="G126" s="28" t="s">
        <v>501</v>
      </c>
      <c r="H126" s="21">
        <v>312686.46999999997</v>
      </c>
      <c r="I126" s="20">
        <v>312686.46999999997</v>
      </c>
    </row>
    <row r="127" spans="1:9" ht="22.5" x14ac:dyDescent="0.2">
      <c r="A127" s="1" t="s">
        <v>455</v>
      </c>
      <c r="B127" s="28" t="s">
        <v>72</v>
      </c>
      <c r="C127" s="28" t="s">
        <v>97</v>
      </c>
      <c r="D127" s="28" t="s">
        <v>156</v>
      </c>
      <c r="E127" s="28"/>
      <c r="F127" s="28"/>
      <c r="G127" s="28"/>
      <c r="H127" s="20">
        <f>H128</f>
        <v>1425070.21</v>
      </c>
      <c r="I127" s="20">
        <f>I128</f>
        <v>1425070.21</v>
      </c>
    </row>
    <row r="128" spans="1:9" x14ac:dyDescent="0.2">
      <c r="A128" s="16" t="s">
        <v>438</v>
      </c>
      <c r="B128" s="28" t="s">
        <v>72</v>
      </c>
      <c r="C128" s="28" t="s">
        <v>97</v>
      </c>
      <c r="D128" s="28" t="s">
        <v>156</v>
      </c>
      <c r="E128" s="28" t="s">
        <v>271</v>
      </c>
      <c r="F128" s="28"/>
      <c r="G128" s="28"/>
      <c r="H128" s="20">
        <f>H129+H131+H134</f>
        <v>1425070.21</v>
      </c>
      <c r="I128" s="20">
        <f>I129+I131+I134</f>
        <v>1425070.21</v>
      </c>
    </row>
    <row r="129" spans="1:9" ht="22.5" x14ac:dyDescent="0.2">
      <c r="A129" s="1" t="s">
        <v>208</v>
      </c>
      <c r="B129" s="28" t="s">
        <v>72</v>
      </c>
      <c r="C129" s="28" t="s">
        <v>97</v>
      </c>
      <c r="D129" s="28" t="s">
        <v>156</v>
      </c>
      <c r="E129" s="28" t="s">
        <v>338</v>
      </c>
      <c r="F129" s="28"/>
      <c r="G129" s="28"/>
      <c r="H129" s="20">
        <f>H130</f>
        <v>297219.03999999998</v>
      </c>
      <c r="I129" s="20">
        <f>I130</f>
        <v>297219.03999999998</v>
      </c>
    </row>
    <row r="130" spans="1:9" x14ac:dyDescent="0.2">
      <c r="A130" s="2" t="s">
        <v>21</v>
      </c>
      <c r="B130" s="28" t="s">
        <v>72</v>
      </c>
      <c r="C130" s="28" t="s">
        <v>97</v>
      </c>
      <c r="D130" s="28" t="s">
        <v>156</v>
      </c>
      <c r="E130" s="28" t="s">
        <v>338</v>
      </c>
      <c r="F130" s="28" t="s">
        <v>206</v>
      </c>
      <c r="G130" s="28"/>
      <c r="H130" s="20">
        <v>297219.03999999998</v>
      </c>
      <c r="I130" s="20">
        <v>297219.03999999998</v>
      </c>
    </row>
    <row r="131" spans="1:9" ht="22.5" x14ac:dyDescent="0.2">
      <c r="A131" s="9" t="s">
        <v>431</v>
      </c>
      <c r="B131" s="28" t="s">
        <v>72</v>
      </c>
      <c r="C131" s="28" t="s">
        <v>97</v>
      </c>
      <c r="D131" s="28" t="s">
        <v>156</v>
      </c>
      <c r="E131" s="30" t="s">
        <v>339</v>
      </c>
      <c r="F131" s="28"/>
      <c r="G131" s="28"/>
      <c r="H131" s="20">
        <f>H132+H133</f>
        <v>761061.16999999993</v>
      </c>
      <c r="I131" s="20">
        <f>I132+I133</f>
        <v>761061.16999999993</v>
      </c>
    </row>
    <row r="132" spans="1:9" x14ac:dyDescent="0.2">
      <c r="A132" s="1" t="s">
        <v>191</v>
      </c>
      <c r="B132" s="28" t="s">
        <v>72</v>
      </c>
      <c r="C132" s="28" t="s">
        <v>97</v>
      </c>
      <c r="D132" s="28" t="s">
        <v>156</v>
      </c>
      <c r="E132" s="30" t="s">
        <v>339</v>
      </c>
      <c r="F132" s="28" t="s">
        <v>190</v>
      </c>
      <c r="G132" s="28"/>
      <c r="H132" s="20">
        <v>380520</v>
      </c>
      <c r="I132" s="20">
        <v>380520</v>
      </c>
    </row>
    <row r="133" spans="1:9" x14ac:dyDescent="0.2">
      <c r="A133" s="1" t="s">
        <v>436</v>
      </c>
      <c r="B133" s="28" t="s">
        <v>72</v>
      </c>
      <c r="C133" s="28" t="s">
        <v>97</v>
      </c>
      <c r="D133" s="28" t="s">
        <v>156</v>
      </c>
      <c r="E133" s="30" t="s">
        <v>339</v>
      </c>
      <c r="F133" s="28" t="s">
        <v>92</v>
      </c>
      <c r="G133" s="28"/>
      <c r="H133" s="20">
        <v>380541.17</v>
      </c>
      <c r="I133" s="20">
        <v>380541.17</v>
      </c>
    </row>
    <row r="134" spans="1:9" ht="22.5" x14ac:dyDescent="0.2">
      <c r="A134" s="1" t="s">
        <v>341</v>
      </c>
      <c r="B134" s="28" t="s">
        <v>72</v>
      </c>
      <c r="C134" s="28" t="s">
        <v>97</v>
      </c>
      <c r="D134" s="28" t="s">
        <v>156</v>
      </c>
      <c r="E134" s="30" t="s">
        <v>340</v>
      </c>
      <c r="F134" s="28"/>
      <c r="G134" s="28"/>
      <c r="H134" s="20">
        <f>H135</f>
        <v>366790</v>
      </c>
      <c r="I134" s="20">
        <f>I135</f>
        <v>366790</v>
      </c>
    </row>
    <row r="135" spans="1:9" x14ac:dyDescent="0.2">
      <c r="A135" s="1" t="s">
        <v>436</v>
      </c>
      <c r="B135" s="28" t="s">
        <v>72</v>
      </c>
      <c r="C135" s="28" t="s">
        <v>97</v>
      </c>
      <c r="D135" s="28" t="s">
        <v>156</v>
      </c>
      <c r="E135" s="30" t="s">
        <v>340</v>
      </c>
      <c r="F135" s="28" t="s">
        <v>92</v>
      </c>
      <c r="G135" s="28"/>
      <c r="H135" s="20">
        <v>366790</v>
      </c>
      <c r="I135" s="20">
        <v>366790</v>
      </c>
    </row>
    <row r="136" spans="1:9" x14ac:dyDescent="0.2">
      <c r="A136" s="2" t="s">
        <v>103</v>
      </c>
      <c r="B136" s="28" t="s">
        <v>72</v>
      </c>
      <c r="C136" s="28" t="s">
        <v>89</v>
      </c>
      <c r="D136" s="28" t="s">
        <v>84</v>
      </c>
      <c r="E136" s="28"/>
      <c r="F136" s="28"/>
      <c r="G136" s="28"/>
      <c r="H136" s="20">
        <f>H137+H148+H157+H178+H182</f>
        <v>230985089.14000002</v>
      </c>
      <c r="I136" s="20">
        <f>I137+I148+I157+I178+I182</f>
        <v>213487243.26000002</v>
      </c>
    </row>
    <row r="137" spans="1:9" x14ac:dyDescent="0.2">
      <c r="A137" s="2" t="s">
        <v>105</v>
      </c>
      <c r="B137" s="28" t="s">
        <v>72</v>
      </c>
      <c r="C137" s="28" t="s">
        <v>104</v>
      </c>
      <c r="D137" s="28" t="s">
        <v>83</v>
      </c>
      <c r="E137" s="28"/>
      <c r="F137" s="28"/>
      <c r="G137" s="28"/>
      <c r="H137" s="20">
        <f>H138+H145</f>
        <v>545254.77</v>
      </c>
      <c r="I137" s="20">
        <f>I138+I145</f>
        <v>545254.47</v>
      </c>
    </row>
    <row r="138" spans="1:9" ht="22.5" x14ac:dyDescent="0.2">
      <c r="A138" s="1" t="s">
        <v>509</v>
      </c>
      <c r="B138" s="28" t="s">
        <v>72</v>
      </c>
      <c r="C138" s="28" t="s">
        <v>104</v>
      </c>
      <c r="D138" s="28" t="s">
        <v>83</v>
      </c>
      <c r="E138" s="28" t="s">
        <v>319</v>
      </c>
      <c r="F138" s="28"/>
      <c r="G138" s="28"/>
      <c r="H138" s="20">
        <f>H139+H143</f>
        <v>419600</v>
      </c>
      <c r="I138" s="20">
        <f>I139+I143</f>
        <v>419599.7</v>
      </c>
    </row>
    <row r="139" spans="1:9" x14ac:dyDescent="0.2">
      <c r="A139" s="2" t="s">
        <v>565</v>
      </c>
      <c r="B139" s="28" t="s">
        <v>72</v>
      </c>
      <c r="C139" s="28" t="s">
        <v>104</v>
      </c>
      <c r="D139" s="28" t="s">
        <v>83</v>
      </c>
      <c r="E139" s="28" t="s">
        <v>566</v>
      </c>
      <c r="F139" s="28"/>
      <c r="G139" s="28"/>
      <c r="H139" s="20">
        <f>H140+H141+H142</f>
        <v>405600</v>
      </c>
      <c r="I139" s="20">
        <f>I140+I141+I142</f>
        <v>405599.7</v>
      </c>
    </row>
    <row r="140" spans="1:9" x14ac:dyDescent="0.2">
      <c r="A140" s="9" t="s">
        <v>425</v>
      </c>
      <c r="B140" s="28" t="s">
        <v>72</v>
      </c>
      <c r="C140" s="28" t="s">
        <v>89</v>
      </c>
      <c r="D140" s="28" t="s">
        <v>83</v>
      </c>
      <c r="E140" s="28" t="s">
        <v>566</v>
      </c>
      <c r="F140" s="28" t="s">
        <v>88</v>
      </c>
      <c r="G140" s="28" t="s">
        <v>215</v>
      </c>
      <c r="H140" s="21">
        <v>321597.25</v>
      </c>
      <c r="I140" s="21">
        <v>321596.95</v>
      </c>
    </row>
    <row r="141" spans="1:9" ht="22.5" x14ac:dyDescent="0.2">
      <c r="A141" s="9" t="s">
        <v>427</v>
      </c>
      <c r="B141" s="28" t="s">
        <v>72</v>
      </c>
      <c r="C141" s="28" t="s">
        <v>89</v>
      </c>
      <c r="D141" s="28" t="s">
        <v>83</v>
      </c>
      <c r="E141" s="28" t="s">
        <v>566</v>
      </c>
      <c r="F141" s="28" t="s">
        <v>426</v>
      </c>
      <c r="G141" s="28" t="s">
        <v>215</v>
      </c>
      <c r="H141" s="21">
        <v>82234.13</v>
      </c>
      <c r="I141" s="21">
        <v>82234.13</v>
      </c>
    </row>
    <row r="142" spans="1:9" x14ac:dyDescent="0.2">
      <c r="A142" s="1" t="s">
        <v>436</v>
      </c>
      <c r="B142" s="28" t="s">
        <v>72</v>
      </c>
      <c r="C142" s="28" t="s">
        <v>89</v>
      </c>
      <c r="D142" s="28" t="s">
        <v>83</v>
      </c>
      <c r="E142" s="28" t="s">
        <v>566</v>
      </c>
      <c r="F142" s="28" t="s">
        <v>92</v>
      </c>
      <c r="G142" s="28" t="s">
        <v>215</v>
      </c>
      <c r="H142" s="21">
        <v>1768.62</v>
      </c>
      <c r="I142" s="21">
        <v>1768.62</v>
      </c>
    </row>
    <row r="143" spans="1:9" x14ac:dyDescent="0.2">
      <c r="A143" s="16" t="s">
        <v>44</v>
      </c>
      <c r="B143" s="28" t="s">
        <v>72</v>
      </c>
      <c r="C143" s="28" t="s">
        <v>104</v>
      </c>
      <c r="D143" s="28" t="s">
        <v>83</v>
      </c>
      <c r="E143" s="28" t="s">
        <v>566</v>
      </c>
      <c r="F143" s="28"/>
      <c r="G143" s="28"/>
      <c r="H143" s="20">
        <f>H144</f>
        <v>14000</v>
      </c>
      <c r="I143" s="20">
        <f>I144</f>
        <v>14000</v>
      </c>
    </row>
    <row r="144" spans="1:9" x14ac:dyDescent="0.2">
      <c r="A144" s="16" t="s">
        <v>436</v>
      </c>
      <c r="B144" s="28" t="s">
        <v>72</v>
      </c>
      <c r="C144" s="28" t="s">
        <v>104</v>
      </c>
      <c r="D144" s="28" t="s">
        <v>83</v>
      </c>
      <c r="E144" s="31" t="s">
        <v>342</v>
      </c>
      <c r="F144" s="28" t="s">
        <v>92</v>
      </c>
      <c r="G144" s="28"/>
      <c r="H144" s="20">
        <v>14000</v>
      </c>
      <c r="I144" s="20">
        <v>14000</v>
      </c>
    </row>
    <row r="145" spans="1:30" x14ac:dyDescent="0.2">
      <c r="A145" s="16" t="s">
        <v>438</v>
      </c>
      <c r="B145" s="28" t="s">
        <v>72</v>
      </c>
      <c r="C145" s="28" t="s">
        <v>104</v>
      </c>
      <c r="D145" s="28" t="s">
        <v>83</v>
      </c>
      <c r="E145" s="28" t="s">
        <v>271</v>
      </c>
      <c r="F145" s="28"/>
      <c r="G145" s="28"/>
      <c r="H145" s="20">
        <f>H146+H147</f>
        <v>125654.76999999999</v>
      </c>
      <c r="I145" s="20">
        <f>I146+I147</f>
        <v>125654.76999999999</v>
      </c>
    </row>
    <row r="146" spans="1:30" x14ac:dyDescent="0.2">
      <c r="A146" s="9" t="s">
        <v>425</v>
      </c>
      <c r="B146" s="28" t="s">
        <v>72</v>
      </c>
      <c r="C146" s="28" t="s">
        <v>104</v>
      </c>
      <c r="D146" s="28" t="s">
        <v>83</v>
      </c>
      <c r="E146" s="28" t="s">
        <v>322</v>
      </c>
      <c r="F146" s="28" t="s">
        <v>88</v>
      </c>
      <c r="G146" s="28"/>
      <c r="H146" s="20">
        <v>86001.98</v>
      </c>
      <c r="I146" s="20">
        <v>86001.98</v>
      </c>
    </row>
    <row r="147" spans="1:30" ht="22.5" x14ac:dyDescent="0.2">
      <c r="A147" s="9" t="s">
        <v>427</v>
      </c>
      <c r="B147" s="28" t="s">
        <v>72</v>
      </c>
      <c r="C147" s="28" t="s">
        <v>104</v>
      </c>
      <c r="D147" s="28" t="s">
        <v>83</v>
      </c>
      <c r="E147" s="28" t="s">
        <v>322</v>
      </c>
      <c r="F147" s="28" t="s">
        <v>426</v>
      </c>
      <c r="G147" s="28"/>
      <c r="H147" s="20">
        <v>39652.79</v>
      </c>
      <c r="I147" s="20">
        <v>39652.79</v>
      </c>
    </row>
    <row r="148" spans="1:30" x14ac:dyDescent="0.2">
      <c r="A148" s="1" t="s">
        <v>107</v>
      </c>
      <c r="B148" s="28" t="s">
        <v>72</v>
      </c>
      <c r="C148" s="28" t="s">
        <v>89</v>
      </c>
      <c r="D148" s="28" t="s">
        <v>106</v>
      </c>
      <c r="E148" s="28"/>
      <c r="F148" s="28"/>
      <c r="G148" s="28"/>
      <c r="H148" s="20">
        <f>H149</f>
        <v>1190950</v>
      </c>
      <c r="I148" s="20">
        <f>I149</f>
        <v>1190950</v>
      </c>
    </row>
    <row r="149" spans="1:30" ht="22.5" x14ac:dyDescent="0.2">
      <c r="A149" s="1" t="s">
        <v>506</v>
      </c>
      <c r="B149" s="28" t="s">
        <v>72</v>
      </c>
      <c r="C149" s="28" t="s">
        <v>89</v>
      </c>
      <c r="D149" s="28" t="s">
        <v>106</v>
      </c>
      <c r="E149" s="28" t="s">
        <v>283</v>
      </c>
      <c r="F149" s="28"/>
      <c r="G149" s="28"/>
      <c r="H149" s="20">
        <f>H154+H152+H150</f>
        <v>1190950</v>
      </c>
      <c r="I149" s="20">
        <f>I154+I152+I150</f>
        <v>1190950</v>
      </c>
    </row>
    <row r="150" spans="1:30" ht="22.5" x14ac:dyDescent="0.2">
      <c r="A150" s="1" t="s">
        <v>744</v>
      </c>
      <c r="B150" s="28" t="s">
        <v>72</v>
      </c>
      <c r="C150" s="28" t="s">
        <v>89</v>
      </c>
      <c r="D150" s="28" t="s">
        <v>106</v>
      </c>
      <c r="E150" s="28" t="s">
        <v>743</v>
      </c>
      <c r="F150" s="28"/>
      <c r="G150" s="28"/>
      <c r="H150" s="20">
        <f>H151</f>
        <v>297650</v>
      </c>
      <c r="I150" s="20">
        <f t="shared" ref="I150" si="23">I151</f>
        <v>297650</v>
      </c>
    </row>
    <row r="151" spans="1:30" x14ac:dyDescent="0.2">
      <c r="A151" s="1" t="s">
        <v>436</v>
      </c>
      <c r="B151" s="28" t="s">
        <v>72</v>
      </c>
      <c r="C151" s="28" t="s">
        <v>89</v>
      </c>
      <c r="D151" s="28" t="s">
        <v>106</v>
      </c>
      <c r="E151" s="28" t="s">
        <v>743</v>
      </c>
      <c r="F151" s="28" t="s">
        <v>92</v>
      </c>
      <c r="G151" s="28"/>
      <c r="H151" s="20">
        <v>297650</v>
      </c>
      <c r="I151" s="20">
        <v>297650</v>
      </c>
    </row>
    <row r="152" spans="1:30" ht="33.75" x14ac:dyDescent="0.2">
      <c r="A152" s="9" t="s">
        <v>567</v>
      </c>
      <c r="B152" s="28" t="s">
        <v>72</v>
      </c>
      <c r="C152" s="28" t="s">
        <v>89</v>
      </c>
      <c r="D152" s="28" t="s">
        <v>106</v>
      </c>
      <c r="E152" s="28" t="s">
        <v>568</v>
      </c>
      <c r="F152" s="28"/>
      <c r="G152" s="28"/>
      <c r="H152" s="21">
        <f>H153</f>
        <v>654200</v>
      </c>
      <c r="I152" s="21">
        <f>I153</f>
        <v>654200</v>
      </c>
    </row>
    <row r="153" spans="1:30" x14ac:dyDescent="0.2">
      <c r="A153" s="1" t="s">
        <v>436</v>
      </c>
      <c r="B153" s="28" t="s">
        <v>72</v>
      </c>
      <c r="C153" s="28" t="s">
        <v>89</v>
      </c>
      <c r="D153" s="28" t="s">
        <v>106</v>
      </c>
      <c r="E153" s="28" t="s">
        <v>568</v>
      </c>
      <c r="F153" s="28" t="s">
        <v>92</v>
      </c>
      <c r="G153" s="28" t="s">
        <v>215</v>
      </c>
      <c r="H153" s="21">
        <v>654200</v>
      </c>
      <c r="I153" s="21">
        <v>654200</v>
      </c>
    </row>
    <row r="154" spans="1:30" ht="22.5" x14ac:dyDescent="0.2">
      <c r="A154" s="16" t="s">
        <v>320</v>
      </c>
      <c r="B154" s="28" t="s">
        <v>72</v>
      </c>
      <c r="C154" s="28" t="s">
        <v>89</v>
      </c>
      <c r="D154" s="28" t="s">
        <v>106</v>
      </c>
      <c r="E154" s="28" t="s">
        <v>343</v>
      </c>
      <c r="F154" s="28"/>
      <c r="G154" s="28"/>
      <c r="H154" s="20">
        <f>H155+H156</f>
        <v>239100</v>
      </c>
      <c r="I154" s="20">
        <f>I155+I156</f>
        <v>239100</v>
      </c>
    </row>
    <row r="155" spans="1:30" x14ac:dyDescent="0.2">
      <c r="A155" s="16" t="s">
        <v>437</v>
      </c>
      <c r="B155" s="28" t="s">
        <v>72</v>
      </c>
      <c r="C155" s="28" t="s">
        <v>89</v>
      </c>
      <c r="D155" s="28" t="s">
        <v>106</v>
      </c>
      <c r="E155" s="28" t="s">
        <v>343</v>
      </c>
      <c r="F155" s="28" t="s">
        <v>92</v>
      </c>
      <c r="G155" s="28"/>
      <c r="H155" s="20">
        <v>1000</v>
      </c>
      <c r="I155" s="20">
        <v>1000</v>
      </c>
    </row>
    <row r="156" spans="1:30" x14ac:dyDescent="0.2">
      <c r="A156" s="16" t="s">
        <v>437</v>
      </c>
      <c r="B156" s="28" t="s">
        <v>72</v>
      </c>
      <c r="C156" s="28" t="s">
        <v>89</v>
      </c>
      <c r="D156" s="28" t="s">
        <v>106</v>
      </c>
      <c r="E156" s="28" t="s">
        <v>343</v>
      </c>
      <c r="F156" s="28" t="s">
        <v>92</v>
      </c>
      <c r="G156" s="28" t="s">
        <v>215</v>
      </c>
      <c r="H156" s="21">
        <v>238100</v>
      </c>
      <c r="I156" s="21">
        <v>238100</v>
      </c>
    </row>
    <row r="157" spans="1:30" x14ac:dyDescent="0.2">
      <c r="A157" s="1" t="s">
        <v>186</v>
      </c>
      <c r="B157" s="28" t="s">
        <v>72</v>
      </c>
      <c r="C157" s="28" t="s">
        <v>89</v>
      </c>
      <c r="D157" s="28" t="s">
        <v>108</v>
      </c>
      <c r="E157" s="28"/>
      <c r="F157" s="28"/>
      <c r="G157" s="28"/>
      <c r="H157" s="20">
        <f>H158+H172+H175</f>
        <v>217374926.65000001</v>
      </c>
      <c r="I157" s="20">
        <f>I158+I172+I175</f>
        <v>204665218.79000002</v>
      </c>
    </row>
    <row r="158" spans="1:30" ht="22.5" x14ac:dyDescent="0.2">
      <c r="A158" s="17" t="s">
        <v>505</v>
      </c>
      <c r="B158" s="28" t="s">
        <v>72</v>
      </c>
      <c r="C158" s="28" t="s">
        <v>89</v>
      </c>
      <c r="D158" s="28" t="s">
        <v>108</v>
      </c>
      <c r="E158" s="28" t="s">
        <v>32</v>
      </c>
      <c r="F158" s="28"/>
      <c r="G158" s="28"/>
      <c r="H158" s="20">
        <f>H159+H162+H164+H167</f>
        <v>148610003.50999999</v>
      </c>
      <c r="I158" s="20">
        <f>I159+I162+I164+I167</f>
        <v>135900295.65000001</v>
      </c>
    </row>
    <row r="159" spans="1:30" ht="22.5" x14ac:dyDescent="0.2">
      <c r="A159" s="17" t="s">
        <v>643</v>
      </c>
      <c r="B159" s="28" t="s">
        <v>72</v>
      </c>
      <c r="C159" s="28" t="s">
        <v>89</v>
      </c>
      <c r="D159" s="28" t="s">
        <v>108</v>
      </c>
      <c r="E159" s="28" t="s">
        <v>642</v>
      </c>
      <c r="F159" s="28"/>
      <c r="G159" s="28"/>
      <c r="H159" s="20">
        <f>H160+H161</f>
        <v>5099016.34</v>
      </c>
      <c r="I159" s="20">
        <f>I160+I161</f>
        <v>5099016.34</v>
      </c>
      <c r="J159" s="20">
        <f t="shared" ref="J159:AD159" si="24">J160</f>
        <v>0</v>
      </c>
      <c r="K159" s="20">
        <f t="shared" si="24"/>
        <v>0</v>
      </c>
      <c r="L159" s="20">
        <f t="shared" si="24"/>
        <v>0</v>
      </c>
      <c r="M159" s="20">
        <f t="shared" si="24"/>
        <v>0</v>
      </c>
      <c r="N159" s="20">
        <f t="shared" si="24"/>
        <v>0</v>
      </c>
      <c r="O159" s="20">
        <f t="shared" si="24"/>
        <v>0</v>
      </c>
      <c r="P159" s="20">
        <f t="shared" si="24"/>
        <v>0</v>
      </c>
      <c r="Q159" s="20">
        <f t="shared" si="24"/>
        <v>0</v>
      </c>
      <c r="R159" s="20">
        <f t="shared" si="24"/>
        <v>0</v>
      </c>
      <c r="S159" s="20">
        <f t="shared" si="24"/>
        <v>0</v>
      </c>
      <c r="T159" s="20">
        <f t="shared" si="24"/>
        <v>0</v>
      </c>
      <c r="U159" s="20">
        <f t="shared" si="24"/>
        <v>0</v>
      </c>
      <c r="V159" s="20">
        <f t="shared" si="24"/>
        <v>0</v>
      </c>
      <c r="W159" s="20">
        <f t="shared" si="24"/>
        <v>0</v>
      </c>
      <c r="X159" s="20">
        <f t="shared" si="24"/>
        <v>0</v>
      </c>
      <c r="Y159" s="20">
        <f t="shared" si="24"/>
        <v>0</v>
      </c>
      <c r="Z159" s="20">
        <f t="shared" si="24"/>
        <v>0</v>
      </c>
      <c r="AA159" s="20">
        <f t="shared" si="24"/>
        <v>0</v>
      </c>
      <c r="AB159" s="20">
        <f t="shared" si="24"/>
        <v>0</v>
      </c>
      <c r="AC159" s="20">
        <f t="shared" si="24"/>
        <v>0</v>
      </c>
      <c r="AD159" s="20">
        <f t="shared" si="24"/>
        <v>0</v>
      </c>
    </row>
    <row r="160" spans="1:30" x14ac:dyDescent="0.2">
      <c r="A160" s="1" t="s">
        <v>436</v>
      </c>
      <c r="B160" s="28" t="s">
        <v>72</v>
      </c>
      <c r="C160" s="28" t="s">
        <v>89</v>
      </c>
      <c r="D160" s="28" t="s">
        <v>108</v>
      </c>
      <c r="E160" s="28" t="s">
        <v>642</v>
      </c>
      <c r="F160" s="28" t="s">
        <v>92</v>
      </c>
      <c r="G160" s="28"/>
      <c r="H160" s="20">
        <v>1248436</v>
      </c>
      <c r="I160" s="20">
        <v>1248436</v>
      </c>
    </row>
    <row r="161" spans="1:9" ht="22.5" x14ac:dyDescent="0.2">
      <c r="A161" s="1" t="s">
        <v>199</v>
      </c>
      <c r="B161" s="28" t="s">
        <v>72</v>
      </c>
      <c r="C161" s="28" t="s">
        <v>89</v>
      </c>
      <c r="D161" s="28" t="s">
        <v>108</v>
      </c>
      <c r="E161" s="28" t="s">
        <v>642</v>
      </c>
      <c r="F161" s="28" t="s">
        <v>198</v>
      </c>
      <c r="G161" s="28"/>
      <c r="H161" s="20">
        <v>3850580.34</v>
      </c>
      <c r="I161" s="20">
        <v>3850580.34</v>
      </c>
    </row>
    <row r="162" spans="1:9" ht="22.5" x14ac:dyDescent="0.2">
      <c r="A162" s="1" t="s">
        <v>645</v>
      </c>
      <c r="B162" s="28" t="s">
        <v>72</v>
      </c>
      <c r="C162" s="28" t="s">
        <v>89</v>
      </c>
      <c r="D162" s="28" t="s">
        <v>108</v>
      </c>
      <c r="E162" s="28" t="s">
        <v>644</v>
      </c>
      <c r="F162" s="28"/>
      <c r="G162" s="28"/>
      <c r="H162" s="20">
        <f>H163</f>
        <v>879497.57</v>
      </c>
      <c r="I162" s="20">
        <f>I163</f>
        <v>879497.57</v>
      </c>
    </row>
    <row r="163" spans="1:9" x14ac:dyDescent="0.2">
      <c r="A163" s="1" t="s">
        <v>436</v>
      </c>
      <c r="B163" s="28" t="s">
        <v>72</v>
      </c>
      <c r="C163" s="28" t="s">
        <v>89</v>
      </c>
      <c r="D163" s="28" t="s">
        <v>108</v>
      </c>
      <c r="E163" s="28" t="s">
        <v>644</v>
      </c>
      <c r="F163" s="28" t="s">
        <v>92</v>
      </c>
      <c r="G163" s="28"/>
      <c r="H163" s="20">
        <v>879497.57</v>
      </c>
      <c r="I163" s="20">
        <v>879497.57</v>
      </c>
    </row>
    <row r="164" spans="1:9" x14ac:dyDescent="0.2">
      <c r="A164" s="2" t="s">
        <v>569</v>
      </c>
      <c r="B164" s="28" t="s">
        <v>72</v>
      </c>
      <c r="C164" s="28" t="s">
        <v>89</v>
      </c>
      <c r="D164" s="28" t="s">
        <v>108</v>
      </c>
      <c r="E164" s="28" t="s">
        <v>345</v>
      </c>
      <c r="F164" s="28"/>
      <c r="G164" s="28"/>
      <c r="H164" s="20">
        <f>H165+H166</f>
        <v>47829699.789999999</v>
      </c>
      <c r="I164" s="20">
        <f>I165+I166</f>
        <v>35119991.93</v>
      </c>
    </row>
    <row r="165" spans="1:9" ht="22.5" x14ac:dyDescent="0.2">
      <c r="A165" s="2" t="s">
        <v>199</v>
      </c>
      <c r="B165" s="28" t="s">
        <v>72</v>
      </c>
      <c r="C165" s="28" t="s">
        <v>89</v>
      </c>
      <c r="D165" s="28" t="s">
        <v>108</v>
      </c>
      <c r="E165" s="28" t="s">
        <v>345</v>
      </c>
      <c r="F165" s="28" t="s">
        <v>198</v>
      </c>
      <c r="G165" s="28"/>
      <c r="H165" s="20">
        <v>3586899.79</v>
      </c>
      <c r="I165" s="20">
        <v>630924.43999999994</v>
      </c>
    </row>
    <row r="166" spans="1:9" ht="22.5" x14ac:dyDescent="0.2">
      <c r="A166" s="2" t="s">
        <v>199</v>
      </c>
      <c r="B166" s="28" t="s">
        <v>72</v>
      </c>
      <c r="C166" s="28" t="s">
        <v>89</v>
      </c>
      <c r="D166" s="28" t="s">
        <v>108</v>
      </c>
      <c r="E166" s="28" t="s">
        <v>345</v>
      </c>
      <c r="F166" s="28" t="s">
        <v>198</v>
      </c>
      <c r="G166" s="28" t="s">
        <v>215</v>
      </c>
      <c r="H166" s="20">
        <v>44242800</v>
      </c>
      <c r="I166" s="20">
        <v>34489067.490000002</v>
      </c>
    </row>
    <row r="167" spans="1:9" ht="22.5" x14ac:dyDescent="0.2">
      <c r="A167" s="36" t="s">
        <v>570</v>
      </c>
      <c r="B167" s="28" t="s">
        <v>72</v>
      </c>
      <c r="C167" s="28" t="s">
        <v>89</v>
      </c>
      <c r="D167" s="28" t="s">
        <v>108</v>
      </c>
      <c r="E167" s="28" t="s">
        <v>346</v>
      </c>
      <c r="F167" s="28"/>
      <c r="G167" s="28"/>
      <c r="H167" s="20">
        <f>H168+H169+H170+H171</f>
        <v>94801789.810000002</v>
      </c>
      <c r="I167" s="20">
        <f t="shared" ref="I167" si="25">I168+I169+I170+I171</f>
        <v>94801789.810000002</v>
      </c>
    </row>
    <row r="168" spans="1:9" x14ac:dyDescent="0.2">
      <c r="A168" s="1" t="s">
        <v>436</v>
      </c>
      <c r="B168" s="28" t="s">
        <v>72</v>
      </c>
      <c r="C168" s="28" t="s">
        <v>89</v>
      </c>
      <c r="D168" s="28" t="s">
        <v>108</v>
      </c>
      <c r="E168" s="28" t="s">
        <v>346</v>
      </c>
      <c r="F168" s="28" t="s">
        <v>92</v>
      </c>
      <c r="G168" s="28"/>
      <c r="H168" s="20">
        <v>5450715.6100000003</v>
      </c>
      <c r="I168" s="20">
        <v>5450715.6100000003</v>
      </c>
    </row>
    <row r="169" spans="1:9" x14ac:dyDescent="0.2">
      <c r="A169" s="1" t="s">
        <v>436</v>
      </c>
      <c r="B169" s="28" t="s">
        <v>72</v>
      </c>
      <c r="C169" s="28" t="s">
        <v>89</v>
      </c>
      <c r="D169" s="28" t="s">
        <v>108</v>
      </c>
      <c r="E169" s="28" t="s">
        <v>346</v>
      </c>
      <c r="F169" s="28" t="s">
        <v>92</v>
      </c>
      <c r="G169" s="28" t="s">
        <v>215</v>
      </c>
      <c r="H169" s="21">
        <v>82019153.620000005</v>
      </c>
      <c r="I169" s="21">
        <v>82019153.620000005</v>
      </c>
    </row>
    <row r="170" spans="1:9" x14ac:dyDescent="0.2">
      <c r="A170" s="2" t="s">
        <v>21</v>
      </c>
      <c r="B170" s="28" t="s">
        <v>72</v>
      </c>
      <c r="C170" s="28" t="s">
        <v>89</v>
      </c>
      <c r="D170" s="28" t="s">
        <v>108</v>
      </c>
      <c r="E170" s="28" t="s">
        <v>346</v>
      </c>
      <c r="F170" s="28" t="s">
        <v>206</v>
      </c>
      <c r="G170" s="28"/>
      <c r="H170" s="21">
        <v>161574.20000000001</v>
      </c>
      <c r="I170" s="21">
        <v>161574.20000000001</v>
      </c>
    </row>
    <row r="171" spans="1:9" x14ac:dyDescent="0.2">
      <c r="A171" s="2" t="s">
        <v>21</v>
      </c>
      <c r="B171" s="28" t="s">
        <v>72</v>
      </c>
      <c r="C171" s="28" t="s">
        <v>89</v>
      </c>
      <c r="D171" s="28" t="s">
        <v>108</v>
      </c>
      <c r="E171" s="28" t="s">
        <v>346</v>
      </c>
      <c r="F171" s="28" t="s">
        <v>206</v>
      </c>
      <c r="G171" s="28" t="s">
        <v>215</v>
      </c>
      <c r="H171" s="21">
        <v>7170346.3799999999</v>
      </c>
      <c r="I171" s="21">
        <v>7170346.3799999999</v>
      </c>
    </row>
    <row r="172" spans="1:9" ht="22.5" x14ac:dyDescent="0.2">
      <c r="A172" s="17" t="s">
        <v>453</v>
      </c>
      <c r="B172" s="28" t="s">
        <v>72</v>
      </c>
      <c r="C172" s="28" t="s">
        <v>89</v>
      </c>
      <c r="D172" s="28" t="s">
        <v>108</v>
      </c>
      <c r="E172" s="28" t="s">
        <v>282</v>
      </c>
      <c r="F172" s="28"/>
      <c r="G172" s="28"/>
      <c r="H172" s="21">
        <f t="shared" ref="H172:I173" si="26">H173</f>
        <v>4168817.93</v>
      </c>
      <c r="I172" s="21">
        <f t="shared" si="26"/>
        <v>4168817.93</v>
      </c>
    </row>
    <row r="173" spans="1:9" ht="45" x14ac:dyDescent="0.2">
      <c r="A173" s="34" t="s">
        <v>460</v>
      </c>
      <c r="B173" s="28" t="s">
        <v>72</v>
      </c>
      <c r="C173" s="28" t="s">
        <v>89</v>
      </c>
      <c r="D173" s="28" t="s">
        <v>108</v>
      </c>
      <c r="E173" s="28" t="s">
        <v>459</v>
      </c>
      <c r="F173" s="28"/>
      <c r="G173" s="28"/>
      <c r="H173" s="21">
        <f t="shared" si="26"/>
        <v>4168817.93</v>
      </c>
      <c r="I173" s="21">
        <f t="shared" si="26"/>
        <v>4168817.93</v>
      </c>
    </row>
    <row r="174" spans="1:9" x14ac:dyDescent="0.2">
      <c r="A174" s="2" t="s">
        <v>21</v>
      </c>
      <c r="B174" s="28" t="s">
        <v>72</v>
      </c>
      <c r="C174" s="28" t="s">
        <v>89</v>
      </c>
      <c r="D174" s="28" t="s">
        <v>108</v>
      </c>
      <c r="E174" s="28" t="s">
        <v>459</v>
      </c>
      <c r="F174" s="28" t="s">
        <v>206</v>
      </c>
      <c r="G174" s="28"/>
      <c r="H174" s="21">
        <v>4168817.93</v>
      </c>
      <c r="I174" s="21">
        <v>4168817.93</v>
      </c>
    </row>
    <row r="175" spans="1:9" x14ac:dyDescent="0.2">
      <c r="A175" s="16" t="s">
        <v>438</v>
      </c>
      <c r="B175" s="28" t="s">
        <v>72</v>
      </c>
      <c r="C175" s="28" t="s">
        <v>89</v>
      </c>
      <c r="D175" s="28" t="s">
        <v>108</v>
      </c>
      <c r="E175" s="28" t="s">
        <v>271</v>
      </c>
      <c r="F175" s="28"/>
      <c r="G175" s="28"/>
      <c r="H175" s="21">
        <f t="shared" ref="H175:I176" si="27">H176</f>
        <v>64596105.210000001</v>
      </c>
      <c r="I175" s="21">
        <v>64596105.210000001</v>
      </c>
    </row>
    <row r="176" spans="1:9" ht="33.75" x14ac:dyDescent="0.2">
      <c r="A176" s="1" t="s">
        <v>209</v>
      </c>
      <c r="B176" s="28" t="s">
        <v>72</v>
      </c>
      <c r="C176" s="28" t="s">
        <v>89</v>
      </c>
      <c r="D176" s="28" t="s">
        <v>108</v>
      </c>
      <c r="E176" s="28" t="s">
        <v>344</v>
      </c>
      <c r="F176" s="28"/>
      <c r="G176" s="28"/>
      <c r="H176" s="20">
        <f t="shared" si="27"/>
        <v>64596105.210000001</v>
      </c>
      <c r="I176" s="20">
        <f t="shared" si="27"/>
        <v>0</v>
      </c>
    </row>
    <row r="177" spans="1:30" x14ac:dyDescent="0.2">
      <c r="A177" s="2" t="s">
        <v>21</v>
      </c>
      <c r="B177" s="28" t="s">
        <v>72</v>
      </c>
      <c r="C177" s="28" t="s">
        <v>89</v>
      </c>
      <c r="D177" s="28" t="s">
        <v>108</v>
      </c>
      <c r="E177" s="28" t="s">
        <v>344</v>
      </c>
      <c r="F177" s="28" t="s">
        <v>206</v>
      </c>
      <c r="G177" s="28"/>
      <c r="H177" s="20">
        <v>64596105.210000001</v>
      </c>
      <c r="I177" s="20">
        <v>0</v>
      </c>
    </row>
    <row r="178" spans="1:30" x14ac:dyDescent="0.2">
      <c r="A178" s="2" t="s">
        <v>347</v>
      </c>
      <c r="B178" s="28" t="s">
        <v>72</v>
      </c>
      <c r="C178" s="28" t="s">
        <v>89</v>
      </c>
      <c r="D178" s="28" t="s">
        <v>156</v>
      </c>
      <c r="E178" s="32"/>
      <c r="F178" s="28"/>
      <c r="G178" s="28"/>
      <c r="H178" s="20">
        <f t="shared" ref="H178:I180" si="28">H179</f>
        <v>7085820</v>
      </c>
      <c r="I178" s="20">
        <f t="shared" si="28"/>
        <v>7085820</v>
      </c>
    </row>
    <row r="179" spans="1:30" ht="22.5" x14ac:dyDescent="0.2">
      <c r="A179" s="2" t="s">
        <v>503</v>
      </c>
      <c r="B179" s="28" t="s">
        <v>72</v>
      </c>
      <c r="C179" s="28" t="s">
        <v>89</v>
      </c>
      <c r="D179" s="28" t="s">
        <v>156</v>
      </c>
      <c r="E179" s="28" t="s">
        <v>122</v>
      </c>
      <c r="F179" s="28"/>
      <c r="G179" s="28"/>
      <c r="H179" s="20">
        <f t="shared" si="28"/>
        <v>7085820</v>
      </c>
      <c r="I179" s="20">
        <f t="shared" si="28"/>
        <v>7085820</v>
      </c>
    </row>
    <row r="180" spans="1:30" x14ac:dyDescent="0.2">
      <c r="A180" s="2" t="s">
        <v>137</v>
      </c>
      <c r="B180" s="28" t="s">
        <v>72</v>
      </c>
      <c r="C180" s="28" t="s">
        <v>89</v>
      </c>
      <c r="D180" s="28" t="s">
        <v>156</v>
      </c>
      <c r="E180" s="28" t="s">
        <v>123</v>
      </c>
      <c r="F180" s="28"/>
      <c r="G180" s="28"/>
      <c r="H180" s="20">
        <f t="shared" si="28"/>
        <v>7085820</v>
      </c>
      <c r="I180" s="20">
        <f t="shared" si="28"/>
        <v>7085820</v>
      </c>
    </row>
    <row r="181" spans="1:30" x14ac:dyDescent="0.2">
      <c r="A181" s="1" t="s">
        <v>191</v>
      </c>
      <c r="B181" s="28" t="s">
        <v>72</v>
      </c>
      <c r="C181" s="28" t="s">
        <v>89</v>
      </c>
      <c r="D181" s="28" t="s">
        <v>156</v>
      </c>
      <c r="E181" s="28" t="s">
        <v>123</v>
      </c>
      <c r="F181" s="28" t="s">
        <v>190</v>
      </c>
      <c r="G181" s="28"/>
      <c r="H181" s="20">
        <v>7085820</v>
      </c>
      <c r="I181" s="21">
        <v>7085820</v>
      </c>
    </row>
    <row r="182" spans="1:30" x14ac:dyDescent="0.2">
      <c r="A182" s="2" t="s">
        <v>155</v>
      </c>
      <c r="B182" s="28" t="s">
        <v>72</v>
      </c>
      <c r="C182" s="28" t="s">
        <v>89</v>
      </c>
      <c r="D182" s="28" t="s">
        <v>109</v>
      </c>
      <c r="E182" s="28"/>
      <c r="F182" s="28"/>
      <c r="G182" s="28"/>
      <c r="H182" s="20">
        <f t="shared" ref="H182:I183" si="29">H183</f>
        <v>4788137.72</v>
      </c>
      <c r="I182" s="20">
        <f t="shared" si="29"/>
        <v>0</v>
      </c>
    </row>
    <row r="183" spans="1:30" ht="33.75" x14ac:dyDescent="0.2">
      <c r="A183" s="17" t="s">
        <v>533</v>
      </c>
      <c r="B183" s="28" t="s">
        <v>72</v>
      </c>
      <c r="C183" s="28" t="s">
        <v>89</v>
      </c>
      <c r="D183" s="28" t="s">
        <v>109</v>
      </c>
      <c r="E183" s="28" t="s">
        <v>276</v>
      </c>
      <c r="F183" s="28"/>
      <c r="G183" s="28"/>
      <c r="H183" s="20">
        <f t="shared" si="29"/>
        <v>4788137.72</v>
      </c>
      <c r="I183" s="20">
        <f t="shared" si="29"/>
        <v>0</v>
      </c>
    </row>
    <row r="184" spans="1:30" x14ac:dyDescent="0.2">
      <c r="A184" s="2" t="s">
        <v>281</v>
      </c>
      <c r="B184" s="28" t="s">
        <v>72</v>
      </c>
      <c r="C184" s="28" t="s">
        <v>89</v>
      </c>
      <c r="D184" s="28" t="s">
        <v>109</v>
      </c>
      <c r="E184" s="28" t="s">
        <v>348</v>
      </c>
      <c r="F184" s="28"/>
      <c r="G184" s="28"/>
      <c r="H184" s="20">
        <f>H185</f>
        <v>4788137.72</v>
      </c>
      <c r="I184" s="20">
        <f>I185</f>
        <v>0</v>
      </c>
    </row>
    <row r="185" spans="1:30" ht="22.5" x14ac:dyDescent="0.2">
      <c r="A185" s="16" t="s">
        <v>711</v>
      </c>
      <c r="B185" s="28" t="s">
        <v>72</v>
      </c>
      <c r="C185" s="28" t="s">
        <v>89</v>
      </c>
      <c r="D185" s="28" t="s">
        <v>109</v>
      </c>
      <c r="E185" s="28" t="s">
        <v>667</v>
      </c>
      <c r="F185" s="28"/>
      <c r="G185" s="28"/>
      <c r="H185" s="20">
        <f>H186</f>
        <v>4788137.72</v>
      </c>
      <c r="I185" s="20">
        <f>I186</f>
        <v>0</v>
      </c>
    </row>
    <row r="186" spans="1:30" ht="27" customHeight="1" x14ac:dyDescent="0.2">
      <c r="A186" s="16" t="s">
        <v>647</v>
      </c>
      <c r="B186" s="28" t="s">
        <v>72</v>
      </c>
      <c r="C186" s="28" t="s">
        <v>89</v>
      </c>
      <c r="D186" s="28" t="s">
        <v>109</v>
      </c>
      <c r="E186" s="28" t="s">
        <v>667</v>
      </c>
      <c r="F186" s="28" t="s">
        <v>646</v>
      </c>
      <c r="G186" s="28" t="s">
        <v>215</v>
      </c>
      <c r="H186" s="20">
        <v>4788137.72</v>
      </c>
      <c r="I186" s="20">
        <v>0</v>
      </c>
    </row>
    <row r="187" spans="1:30" x14ac:dyDescent="0.2">
      <c r="A187" s="2" t="s">
        <v>111</v>
      </c>
      <c r="B187" s="28" t="s">
        <v>72</v>
      </c>
      <c r="C187" s="28" t="s">
        <v>106</v>
      </c>
      <c r="D187" s="28" t="s">
        <v>84</v>
      </c>
      <c r="E187" s="28"/>
      <c r="F187" s="28"/>
      <c r="G187" s="28"/>
      <c r="H187" s="20">
        <f>H188+H201+H220+H234</f>
        <v>310355999.08000004</v>
      </c>
      <c r="I187" s="20">
        <f>I188+I201+I220+I234</f>
        <v>276208015.56</v>
      </c>
    </row>
    <row r="188" spans="1:30" x14ac:dyDescent="0.2">
      <c r="A188" s="2" t="s">
        <v>201</v>
      </c>
      <c r="B188" s="28" t="s">
        <v>72</v>
      </c>
      <c r="C188" s="28" t="s">
        <v>106</v>
      </c>
      <c r="D188" s="28" t="s">
        <v>83</v>
      </c>
      <c r="E188" s="28"/>
      <c r="F188" s="28"/>
      <c r="G188" s="28"/>
      <c r="H188" s="20">
        <f>H189+H198</f>
        <v>15045976.52</v>
      </c>
      <c r="I188" s="20">
        <f>I189+I198</f>
        <v>15045976.52</v>
      </c>
    </row>
    <row r="189" spans="1:30" ht="22.5" x14ac:dyDescent="0.2">
      <c r="A189" s="2" t="s">
        <v>461</v>
      </c>
      <c r="B189" s="28" t="s">
        <v>72</v>
      </c>
      <c r="C189" s="28" t="s">
        <v>106</v>
      </c>
      <c r="D189" s="28" t="s">
        <v>83</v>
      </c>
      <c r="E189" s="30" t="s">
        <v>217</v>
      </c>
      <c r="F189" s="28"/>
      <c r="G189" s="28"/>
      <c r="H189" s="20">
        <f>H192+H190</f>
        <v>14295744.619999999</v>
      </c>
      <c r="I189" s="20">
        <f t="shared" ref="I189:AD189" si="30">I192+I190</f>
        <v>14295744.619999999</v>
      </c>
      <c r="J189" s="20">
        <f t="shared" si="30"/>
        <v>0</v>
      </c>
      <c r="K189" s="20">
        <f t="shared" si="30"/>
        <v>0</v>
      </c>
      <c r="L189" s="20">
        <f t="shared" si="30"/>
        <v>0</v>
      </c>
      <c r="M189" s="20">
        <f t="shared" si="30"/>
        <v>0</v>
      </c>
      <c r="N189" s="20">
        <f t="shared" si="30"/>
        <v>0</v>
      </c>
      <c r="O189" s="20">
        <f t="shared" si="30"/>
        <v>0</v>
      </c>
      <c r="P189" s="20">
        <f t="shared" si="30"/>
        <v>0</v>
      </c>
      <c r="Q189" s="20">
        <f t="shared" si="30"/>
        <v>0</v>
      </c>
      <c r="R189" s="20">
        <f t="shared" si="30"/>
        <v>0</v>
      </c>
      <c r="S189" s="20">
        <f t="shared" si="30"/>
        <v>0</v>
      </c>
      <c r="T189" s="20">
        <f t="shared" si="30"/>
        <v>0</v>
      </c>
      <c r="U189" s="20">
        <f t="shared" si="30"/>
        <v>0</v>
      </c>
      <c r="V189" s="20">
        <f t="shared" si="30"/>
        <v>0</v>
      </c>
      <c r="W189" s="20">
        <f t="shared" si="30"/>
        <v>0</v>
      </c>
      <c r="X189" s="20">
        <f t="shared" si="30"/>
        <v>0</v>
      </c>
      <c r="Y189" s="20">
        <f t="shared" si="30"/>
        <v>0</v>
      </c>
      <c r="Z189" s="20">
        <f t="shared" si="30"/>
        <v>0</v>
      </c>
      <c r="AA189" s="20">
        <f t="shared" si="30"/>
        <v>0</v>
      </c>
      <c r="AB189" s="20">
        <f t="shared" si="30"/>
        <v>0</v>
      </c>
      <c r="AC189" s="20">
        <f t="shared" si="30"/>
        <v>0</v>
      </c>
      <c r="AD189" s="20">
        <f t="shared" si="30"/>
        <v>0</v>
      </c>
    </row>
    <row r="190" spans="1:30" x14ac:dyDescent="0.2">
      <c r="A190" s="52" t="s">
        <v>20</v>
      </c>
      <c r="B190" s="28" t="s">
        <v>72</v>
      </c>
      <c r="C190" s="28" t="s">
        <v>106</v>
      </c>
      <c r="D190" s="28" t="s">
        <v>83</v>
      </c>
      <c r="E190" s="30" t="s">
        <v>715</v>
      </c>
      <c r="F190" s="28"/>
      <c r="G190" s="28"/>
      <c r="H190" s="20">
        <f>H191</f>
        <v>28000</v>
      </c>
      <c r="I190" s="20">
        <f t="shared" ref="I190" si="31">I191</f>
        <v>28000</v>
      </c>
    </row>
    <row r="191" spans="1:30" ht="22.5" x14ac:dyDescent="0.2">
      <c r="A191" s="16" t="s">
        <v>196</v>
      </c>
      <c r="B191" s="28" t="s">
        <v>72</v>
      </c>
      <c r="C191" s="28" t="s">
        <v>106</v>
      </c>
      <c r="D191" s="28" t="s">
        <v>83</v>
      </c>
      <c r="E191" s="30" t="s">
        <v>715</v>
      </c>
      <c r="F191" s="28" t="s">
        <v>195</v>
      </c>
      <c r="G191" s="28"/>
      <c r="H191" s="20">
        <v>28000</v>
      </c>
      <c r="I191" s="20">
        <v>28000</v>
      </c>
    </row>
    <row r="192" spans="1:30" ht="22.5" x14ac:dyDescent="0.2">
      <c r="A192" s="16" t="s">
        <v>51</v>
      </c>
      <c r="B192" s="28" t="s">
        <v>72</v>
      </c>
      <c r="C192" s="28" t="s">
        <v>106</v>
      </c>
      <c r="D192" s="28" t="s">
        <v>83</v>
      </c>
      <c r="E192" s="30" t="s">
        <v>216</v>
      </c>
      <c r="F192" s="28"/>
      <c r="G192" s="28"/>
      <c r="H192" s="20">
        <f>H195+H193</f>
        <v>14267744.619999999</v>
      </c>
      <c r="I192" s="20">
        <f>I195+I193</f>
        <v>14267744.619999999</v>
      </c>
    </row>
    <row r="193" spans="1:30" ht="22.5" x14ac:dyDescent="0.2">
      <c r="A193" s="9" t="s">
        <v>615</v>
      </c>
      <c r="B193" s="28" t="s">
        <v>72</v>
      </c>
      <c r="C193" s="28" t="s">
        <v>106</v>
      </c>
      <c r="D193" s="28" t="s">
        <v>83</v>
      </c>
      <c r="E193" s="30" t="s">
        <v>768</v>
      </c>
      <c r="F193" s="28"/>
      <c r="G193" s="28"/>
      <c r="H193" s="20">
        <f>H194</f>
        <v>10576679.439999999</v>
      </c>
      <c r="I193" s="20">
        <f>I194</f>
        <v>10576679.439999999</v>
      </c>
    </row>
    <row r="194" spans="1:30" ht="22.5" x14ac:dyDescent="0.2">
      <c r="A194" s="16" t="s">
        <v>196</v>
      </c>
      <c r="B194" s="28" t="s">
        <v>72</v>
      </c>
      <c r="C194" s="28" t="s">
        <v>106</v>
      </c>
      <c r="D194" s="28" t="s">
        <v>83</v>
      </c>
      <c r="E194" s="30" t="s">
        <v>768</v>
      </c>
      <c r="F194" s="28" t="s">
        <v>195</v>
      </c>
      <c r="G194" s="28" t="s">
        <v>501</v>
      </c>
      <c r="H194" s="20">
        <v>10576679.439999999</v>
      </c>
      <c r="I194" s="20">
        <v>10576679.439999999</v>
      </c>
    </row>
    <row r="195" spans="1:30" ht="22.5" x14ac:dyDescent="0.2">
      <c r="A195" s="35" t="s">
        <v>571</v>
      </c>
      <c r="B195" s="28" t="s">
        <v>72</v>
      </c>
      <c r="C195" s="28" t="s">
        <v>106</v>
      </c>
      <c r="D195" s="28" t="s">
        <v>83</v>
      </c>
      <c r="E195" s="30" t="s">
        <v>550</v>
      </c>
      <c r="F195" s="28"/>
      <c r="G195" s="28"/>
      <c r="H195" s="20">
        <f>SUM(H196:H197)</f>
        <v>3691065.1799999997</v>
      </c>
      <c r="I195" s="20">
        <f>SUM(I196:I197)</f>
        <v>3691065.1799999997</v>
      </c>
    </row>
    <row r="196" spans="1:30" ht="22.5" x14ac:dyDescent="0.2">
      <c r="A196" s="16" t="s">
        <v>196</v>
      </c>
      <c r="B196" s="28" t="s">
        <v>72</v>
      </c>
      <c r="C196" s="28" t="s">
        <v>106</v>
      </c>
      <c r="D196" s="28" t="s">
        <v>83</v>
      </c>
      <c r="E196" s="30" t="s">
        <v>550</v>
      </c>
      <c r="F196" s="28" t="s">
        <v>195</v>
      </c>
      <c r="G196" s="28"/>
      <c r="H196" s="20">
        <v>934536.84</v>
      </c>
      <c r="I196" s="21">
        <v>934536.84</v>
      </c>
    </row>
    <row r="197" spans="1:30" ht="22.5" x14ac:dyDescent="0.2">
      <c r="A197" s="16" t="s">
        <v>196</v>
      </c>
      <c r="B197" s="28" t="s">
        <v>72</v>
      </c>
      <c r="C197" s="28" t="s">
        <v>106</v>
      </c>
      <c r="D197" s="28" t="s">
        <v>83</v>
      </c>
      <c r="E197" s="30" t="s">
        <v>550</v>
      </c>
      <c r="F197" s="28" t="s">
        <v>195</v>
      </c>
      <c r="G197" s="28" t="s">
        <v>215</v>
      </c>
      <c r="H197" s="20">
        <v>2756528.34</v>
      </c>
      <c r="I197" s="21">
        <v>2756528.34</v>
      </c>
    </row>
    <row r="198" spans="1:30" x14ac:dyDescent="0.2">
      <c r="A198" s="16" t="s">
        <v>438</v>
      </c>
      <c r="B198" s="28" t="s">
        <v>72</v>
      </c>
      <c r="C198" s="28" t="s">
        <v>106</v>
      </c>
      <c r="D198" s="28" t="s">
        <v>83</v>
      </c>
      <c r="E198" s="28" t="s">
        <v>271</v>
      </c>
      <c r="F198" s="28"/>
      <c r="G198" s="28"/>
      <c r="H198" s="20">
        <f t="shared" ref="H198:I199" si="32">H199</f>
        <v>750231.9</v>
      </c>
      <c r="I198" s="20">
        <f t="shared" si="32"/>
        <v>750231.9</v>
      </c>
    </row>
    <row r="199" spans="1:30" ht="45" x14ac:dyDescent="0.2">
      <c r="A199" s="5" t="s">
        <v>210</v>
      </c>
      <c r="B199" s="28" t="s">
        <v>72</v>
      </c>
      <c r="C199" s="28" t="s">
        <v>106</v>
      </c>
      <c r="D199" s="28" t="s">
        <v>83</v>
      </c>
      <c r="E199" s="28" t="s">
        <v>349</v>
      </c>
      <c r="F199" s="28"/>
      <c r="G199" s="28"/>
      <c r="H199" s="20">
        <f t="shared" si="32"/>
        <v>750231.9</v>
      </c>
      <c r="I199" s="20">
        <f t="shared" si="32"/>
        <v>750231.9</v>
      </c>
    </row>
    <row r="200" spans="1:30" x14ac:dyDescent="0.2">
      <c r="A200" s="2" t="s">
        <v>21</v>
      </c>
      <c r="B200" s="28" t="s">
        <v>72</v>
      </c>
      <c r="C200" s="28" t="s">
        <v>106</v>
      </c>
      <c r="D200" s="28" t="s">
        <v>83</v>
      </c>
      <c r="E200" s="28" t="s">
        <v>349</v>
      </c>
      <c r="F200" s="28" t="s">
        <v>206</v>
      </c>
      <c r="G200" s="28"/>
      <c r="H200" s="20">
        <v>750231.9</v>
      </c>
      <c r="I200" s="20">
        <v>750231.9</v>
      </c>
    </row>
    <row r="201" spans="1:30" x14ac:dyDescent="0.2">
      <c r="A201" s="2" t="s">
        <v>194</v>
      </c>
      <c r="B201" s="28" t="s">
        <v>72</v>
      </c>
      <c r="C201" s="28" t="s">
        <v>106</v>
      </c>
      <c r="D201" s="28" t="s">
        <v>86</v>
      </c>
      <c r="E201" s="28"/>
      <c r="F201" s="28"/>
      <c r="G201" s="28"/>
      <c r="H201" s="20">
        <f>H214+H202+H211</f>
        <v>227018338.13</v>
      </c>
      <c r="I201" s="20">
        <f>I214+I202+I211</f>
        <v>193542375.26000002</v>
      </c>
    </row>
    <row r="202" spans="1:30" ht="22.5" x14ac:dyDescent="0.2">
      <c r="A202" s="16" t="s">
        <v>504</v>
      </c>
      <c r="B202" s="28" t="s">
        <v>72</v>
      </c>
      <c r="C202" s="28" t="s">
        <v>106</v>
      </c>
      <c r="D202" s="28" t="s">
        <v>86</v>
      </c>
      <c r="E202" s="28" t="s">
        <v>275</v>
      </c>
      <c r="F202" s="28"/>
      <c r="G202" s="28"/>
      <c r="H202" s="20">
        <f>H203</f>
        <v>194739448.96000001</v>
      </c>
      <c r="I202" s="20">
        <f>I203</f>
        <v>161425150.89000002</v>
      </c>
    </row>
    <row r="203" spans="1:30" ht="30" customHeight="1" x14ac:dyDescent="0.2">
      <c r="A203" s="2" t="s">
        <v>439</v>
      </c>
      <c r="B203" s="28" t="s">
        <v>72</v>
      </c>
      <c r="C203" s="28" t="s">
        <v>106</v>
      </c>
      <c r="D203" s="28" t="s">
        <v>86</v>
      </c>
      <c r="E203" s="28" t="s">
        <v>433</v>
      </c>
      <c r="F203" s="28"/>
      <c r="G203" s="28"/>
      <c r="H203" s="20">
        <f>H206+H204</f>
        <v>194739448.96000001</v>
      </c>
      <c r="I203" s="20">
        <f>I206+I204</f>
        <v>161425150.89000002</v>
      </c>
      <c r="J203" s="20">
        <f t="shared" ref="J203:AD203" si="33">J206</f>
        <v>0</v>
      </c>
      <c r="K203" s="20">
        <f t="shared" si="33"/>
        <v>0</v>
      </c>
      <c r="L203" s="20">
        <f t="shared" si="33"/>
        <v>0</v>
      </c>
      <c r="M203" s="20">
        <f t="shared" si="33"/>
        <v>0</v>
      </c>
      <c r="N203" s="20">
        <f t="shared" si="33"/>
        <v>0</v>
      </c>
      <c r="O203" s="20">
        <f t="shared" si="33"/>
        <v>0</v>
      </c>
      <c r="P203" s="20">
        <f t="shared" si="33"/>
        <v>0</v>
      </c>
      <c r="Q203" s="20">
        <f t="shared" si="33"/>
        <v>0</v>
      </c>
      <c r="R203" s="20">
        <f t="shared" si="33"/>
        <v>0</v>
      </c>
      <c r="S203" s="20">
        <f t="shared" si="33"/>
        <v>0</v>
      </c>
      <c r="T203" s="20">
        <f t="shared" si="33"/>
        <v>0</v>
      </c>
      <c r="U203" s="20">
        <f t="shared" si="33"/>
        <v>0</v>
      </c>
      <c r="V203" s="20">
        <f t="shared" si="33"/>
        <v>0</v>
      </c>
      <c r="W203" s="20">
        <f t="shared" si="33"/>
        <v>0</v>
      </c>
      <c r="X203" s="20">
        <f t="shared" si="33"/>
        <v>0</v>
      </c>
      <c r="Y203" s="20">
        <f t="shared" si="33"/>
        <v>0</v>
      </c>
      <c r="Z203" s="20">
        <f t="shared" si="33"/>
        <v>0</v>
      </c>
      <c r="AA203" s="20">
        <f t="shared" si="33"/>
        <v>0</v>
      </c>
      <c r="AB203" s="20">
        <f t="shared" si="33"/>
        <v>0</v>
      </c>
      <c r="AC203" s="20">
        <f t="shared" si="33"/>
        <v>0</v>
      </c>
      <c r="AD203" s="20">
        <f t="shared" si="33"/>
        <v>0</v>
      </c>
    </row>
    <row r="204" spans="1:30" ht="30" customHeight="1" x14ac:dyDescent="0.2">
      <c r="A204" s="52" t="s">
        <v>717</v>
      </c>
      <c r="B204" s="28" t="s">
        <v>72</v>
      </c>
      <c r="C204" s="28" t="s">
        <v>106</v>
      </c>
      <c r="D204" s="28" t="s">
        <v>86</v>
      </c>
      <c r="E204" s="28" t="s">
        <v>716</v>
      </c>
      <c r="F204" s="28"/>
      <c r="G204" s="28"/>
      <c r="H204" s="20">
        <f>H205</f>
        <v>611085.96</v>
      </c>
      <c r="I204" s="20">
        <f t="shared" ref="I204" si="34">I205</f>
        <v>611085.96</v>
      </c>
      <c r="J204" s="56"/>
      <c r="K204" s="56"/>
      <c r="L204" s="56"/>
      <c r="M204" s="56"/>
      <c r="N204" s="56"/>
      <c r="O204" s="56"/>
      <c r="P204" s="56"/>
      <c r="Q204" s="56"/>
      <c r="R204" s="56"/>
      <c r="S204" s="56"/>
      <c r="T204" s="56"/>
      <c r="U204" s="56"/>
      <c r="V204" s="56"/>
      <c r="W204" s="56"/>
      <c r="X204" s="56"/>
      <c r="Y204" s="56"/>
      <c r="Z204" s="56"/>
      <c r="AA204" s="56"/>
      <c r="AB204" s="56"/>
      <c r="AC204" s="56"/>
      <c r="AD204" s="56"/>
    </row>
    <row r="205" spans="1:30" ht="30" customHeight="1" x14ac:dyDescent="0.2">
      <c r="A205" s="2" t="s">
        <v>199</v>
      </c>
      <c r="B205" s="28" t="s">
        <v>72</v>
      </c>
      <c r="C205" s="28" t="s">
        <v>106</v>
      </c>
      <c r="D205" s="28" t="s">
        <v>86</v>
      </c>
      <c r="E205" s="28" t="s">
        <v>716</v>
      </c>
      <c r="F205" s="28" t="s">
        <v>198</v>
      </c>
      <c r="G205" s="28"/>
      <c r="H205" s="20">
        <v>611085.96</v>
      </c>
      <c r="I205" s="20">
        <v>611085.96</v>
      </c>
      <c r="J205" s="56"/>
      <c r="K205" s="56"/>
      <c r="L205" s="56"/>
      <c r="M205" s="56"/>
      <c r="N205" s="56"/>
      <c r="O205" s="56"/>
      <c r="P205" s="56"/>
      <c r="Q205" s="56"/>
      <c r="R205" s="56"/>
      <c r="S205" s="56"/>
      <c r="T205" s="56"/>
      <c r="U205" s="56"/>
      <c r="V205" s="56"/>
      <c r="W205" s="56"/>
      <c r="X205" s="56"/>
      <c r="Y205" s="56"/>
      <c r="Z205" s="56"/>
      <c r="AA205" s="56"/>
      <c r="AB205" s="56"/>
      <c r="AC205" s="56"/>
      <c r="AD205" s="56"/>
    </row>
    <row r="206" spans="1:30" x14ac:dyDescent="0.2">
      <c r="A206" s="16" t="s">
        <v>602</v>
      </c>
      <c r="B206" s="28" t="s">
        <v>72</v>
      </c>
      <c r="C206" s="28" t="s">
        <v>106</v>
      </c>
      <c r="D206" s="28" t="s">
        <v>86</v>
      </c>
      <c r="E206" s="28" t="s">
        <v>599</v>
      </c>
      <c r="F206" s="28"/>
      <c r="G206" s="28"/>
      <c r="H206" s="20">
        <f>H207</f>
        <v>194128363</v>
      </c>
      <c r="I206" s="20">
        <f>I207</f>
        <v>160814064.93000001</v>
      </c>
    </row>
    <row r="207" spans="1:30" ht="22.5" x14ac:dyDescent="0.2">
      <c r="A207" s="2" t="s">
        <v>601</v>
      </c>
      <c r="B207" s="28" t="s">
        <v>72</v>
      </c>
      <c r="C207" s="28" t="s">
        <v>106</v>
      </c>
      <c r="D207" s="28" t="s">
        <v>86</v>
      </c>
      <c r="E207" s="28" t="s">
        <v>600</v>
      </c>
      <c r="F207" s="28"/>
      <c r="G207" s="28"/>
      <c r="H207" s="20">
        <f>H208+H209+H210</f>
        <v>194128363</v>
      </c>
      <c r="I207" s="20">
        <f>I208+I209+I210</f>
        <v>160814064.93000001</v>
      </c>
    </row>
    <row r="208" spans="1:30" ht="22.5" x14ac:dyDescent="0.2">
      <c r="A208" s="2" t="s">
        <v>199</v>
      </c>
      <c r="B208" s="28" t="s">
        <v>72</v>
      </c>
      <c r="C208" s="28" t="s">
        <v>106</v>
      </c>
      <c r="D208" s="28" t="s">
        <v>86</v>
      </c>
      <c r="E208" s="28" t="s">
        <v>600</v>
      </c>
      <c r="F208" s="28" t="s">
        <v>198</v>
      </c>
      <c r="G208" s="28"/>
      <c r="H208" s="20">
        <v>1922063</v>
      </c>
      <c r="I208" s="20">
        <v>1592218.45</v>
      </c>
    </row>
    <row r="209" spans="1:9" ht="22.5" x14ac:dyDescent="0.2">
      <c r="A209" s="2" t="s">
        <v>199</v>
      </c>
      <c r="B209" s="28" t="s">
        <v>72</v>
      </c>
      <c r="C209" s="28" t="s">
        <v>106</v>
      </c>
      <c r="D209" s="28" t="s">
        <v>86</v>
      </c>
      <c r="E209" s="28" t="s">
        <v>600</v>
      </c>
      <c r="F209" s="28" t="s">
        <v>198</v>
      </c>
      <c r="G209" s="28" t="s">
        <v>215</v>
      </c>
      <c r="H209" s="20">
        <v>7680900</v>
      </c>
      <c r="I209" s="20">
        <v>6362783.54</v>
      </c>
    </row>
    <row r="210" spans="1:9" ht="22.5" x14ac:dyDescent="0.2">
      <c r="A210" s="2" t="s">
        <v>199</v>
      </c>
      <c r="B210" s="28" t="s">
        <v>72</v>
      </c>
      <c r="C210" s="28" t="s">
        <v>106</v>
      </c>
      <c r="D210" s="28" t="s">
        <v>86</v>
      </c>
      <c r="E210" s="28" t="s">
        <v>600</v>
      </c>
      <c r="F210" s="28" t="s">
        <v>198</v>
      </c>
      <c r="G210" s="28" t="s">
        <v>501</v>
      </c>
      <c r="H210" s="20">
        <v>184525400</v>
      </c>
      <c r="I210" s="20">
        <v>152859062.94</v>
      </c>
    </row>
    <row r="211" spans="1:9" ht="22.5" x14ac:dyDescent="0.2">
      <c r="A211" s="2" t="s">
        <v>606</v>
      </c>
      <c r="B211" s="28" t="s">
        <v>72</v>
      </c>
      <c r="C211" s="28" t="s">
        <v>106</v>
      </c>
      <c r="D211" s="28" t="s">
        <v>86</v>
      </c>
      <c r="E211" s="28" t="s">
        <v>604</v>
      </c>
      <c r="F211" s="28"/>
      <c r="G211" s="28"/>
      <c r="H211" s="20">
        <f>H212</f>
        <v>444990</v>
      </c>
      <c r="I211" s="20">
        <f>I212</f>
        <v>444990</v>
      </c>
    </row>
    <row r="212" spans="1:9" ht="45" x14ac:dyDescent="0.2">
      <c r="A212" s="63" t="s">
        <v>719</v>
      </c>
      <c r="B212" s="28" t="s">
        <v>72</v>
      </c>
      <c r="C212" s="28" t="s">
        <v>106</v>
      </c>
      <c r="D212" s="28" t="s">
        <v>86</v>
      </c>
      <c r="E212" s="28" t="s">
        <v>718</v>
      </c>
      <c r="F212" s="28"/>
      <c r="G212" s="28"/>
      <c r="H212" s="20">
        <f>H213</f>
        <v>444990</v>
      </c>
      <c r="I212" s="20">
        <f t="shared" ref="I212" si="35">I213</f>
        <v>444990</v>
      </c>
    </row>
    <row r="213" spans="1:9" ht="22.5" x14ac:dyDescent="0.2">
      <c r="A213" s="2" t="s">
        <v>199</v>
      </c>
      <c r="B213" s="28" t="s">
        <v>72</v>
      </c>
      <c r="C213" s="28" t="s">
        <v>106</v>
      </c>
      <c r="D213" s="28" t="s">
        <v>86</v>
      </c>
      <c r="E213" s="28" t="s">
        <v>718</v>
      </c>
      <c r="F213" s="28" t="s">
        <v>198</v>
      </c>
      <c r="G213" s="28"/>
      <c r="H213" s="20">
        <v>444990</v>
      </c>
      <c r="I213" s="20">
        <v>444990</v>
      </c>
    </row>
    <row r="214" spans="1:9" x14ac:dyDescent="0.2">
      <c r="A214" s="16" t="s">
        <v>438</v>
      </c>
      <c r="B214" s="28" t="s">
        <v>72</v>
      </c>
      <c r="C214" s="28" t="s">
        <v>106</v>
      </c>
      <c r="D214" s="28" t="s">
        <v>86</v>
      </c>
      <c r="E214" s="31" t="s">
        <v>271</v>
      </c>
      <c r="F214" s="28"/>
      <c r="G214" s="28"/>
      <c r="H214" s="21">
        <f>H215+H217</f>
        <v>31833899.170000002</v>
      </c>
      <c r="I214" s="21">
        <f>I215+I217</f>
        <v>31672234.370000001</v>
      </c>
    </row>
    <row r="215" spans="1:9" ht="45" x14ac:dyDescent="0.2">
      <c r="A215" s="5" t="s">
        <v>214</v>
      </c>
      <c r="B215" s="28" t="s">
        <v>72</v>
      </c>
      <c r="C215" s="28" t="s">
        <v>106</v>
      </c>
      <c r="D215" s="28" t="s">
        <v>86</v>
      </c>
      <c r="E215" s="28" t="s">
        <v>350</v>
      </c>
      <c r="F215" s="28"/>
      <c r="G215" s="28"/>
      <c r="H215" s="20">
        <f>H216</f>
        <v>30751848.260000002</v>
      </c>
      <c r="I215" s="20">
        <f>I216</f>
        <v>30590183.460000001</v>
      </c>
    </row>
    <row r="216" spans="1:9" x14ac:dyDescent="0.2">
      <c r="A216" s="2" t="s">
        <v>21</v>
      </c>
      <c r="B216" s="28" t="s">
        <v>72</v>
      </c>
      <c r="C216" s="28" t="s">
        <v>106</v>
      </c>
      <c r="D216" s="28" t="s">
        <v>86</v>
      </c>
      <c r="E216" s="28" t="s">
        <v>350</v>
      </c>
      <c r="F216" s="28" t="s">
        <v>206</v>
      </c>
      <c r="G216" s="28"/>
      <c r="H216" s="20">
        <v>30751848.260000002</v>
      </c>
      <c r="I216" s="20">
        <v>30590183.460000001</v>
      </c>
    </row>
    <row r="217" spans="1:9" x14ac:dyDescent="0.2">
      <c r="A217" s="2" t="s">
        <v>649</v>
      </c>
      <c r="B217" s="28" t="s">
        <v>72</v>
      </c>
      <c r="C217" s="28" t="s">
        <v>106</v>
      </c>
      <c r="D217" s="28" t="s">
        <v>86</v>
      </c>
      <c r="E217" s="28" t="s">
        <v>648</v>
      </c>
      <c r="F217" s="28"/>
      <c r="G217" s="28"/>
      <c r="H217" s="20">
        <f>H219+H218</f>
        <v>1082050.9100000001</v>
      </c>
      <c r="I217" s="20">
        <f t="shared" ref="I217" si="36">I219+I218</f>
        <v>1082050.9100000001</v>
      </c>
    </row>
    <row r="218" spans="1:9" x14ac:dyDescent="0.2">
      <c r="A218" s="1" t="s">
        <v>436</v>
      </c>
      <c r="B218" s="28" t="s">
        <v>72</v>
      </c>
      <c r="C218" s="28" t="s">
        <v>106</v>
      </c>
      <c r="D218" s="28" t="s">
        <v>86</v>
      </c>
      <c r="E218" s="28" t="s">
        <v>648</v>
      </c>
      <c r="F218" s="28" t="s">
        <v>92</v>
      </c>
      <c r="G218" s="28"/>
      <c r="H218" s="20">
        <v>958930.91</v>
      </c>
      <c r="I218" s="20">
        <v>958930.91</v>
      </c>
    </row>
    <row r="219" spans="1:9" ht="22.5" x14ac:dyDescent="0.2">
      <c r="A219" s="2" t="s">
        <v>199</v>
      </c>
      <c r="B219" s="28" t="s">
        <v>72</v>
      </c>
      <c r="C219" s="28" t="s">
        <v>106</v>
      </c>
      <c r="D219" s="28" t="s">
        <v>86</v>
      </c>
      <c r="E219" s="28" t="s">
        <v>648</v>
      </c>
      <c r="F219" s="28" t="s">
        <v>198</v>
      </c>
      <c r="G219" s="28"/>
      <c r="H219" s="20">
        <v>123120</v>
      </c>
      <c r="I219" s="20">
        <v>123120</v>
      </c>
    </row>
    <row r="220" spans="1:9" x14ac:dyDescent="0.2">
      <c r="A220" s="1" t="s">
        <v>205</v>
      </c>
      <c r="B220" s="28" t="s">
        <v>72</v>
      </c>
      <c r="C220" s="28" t="s">
        <v>106</v>
      </c>
      <c r="D220" s="28" t="s">
        <v>97</v>
      </c>
      <c r="E220" s="28"/>
      <c r="F220" s="28"/>
      <c r="G220" s="28"/>
      <c r="H220" s="20">
        <f>H229+H221</f>
        <v>36454076.079999998</v>
      </c>
      <c r="I220" s="20">
        <f>I229+I221</f>
        <v>36453337.07</v>
      </c>
    </row>
    <row r="221" spans="1:9" ht="22.5" x14ac:dyDescent="0.2">
      <c r="A221" s="2" t="s">
        <v>4</v>
      </c>
      <c r="B221" s="28" t="s">
        <v>72</v>
      </c>
      <c r="C221" s="28" t="s">
        <v>106</v>
      </c>
      <c r="D221" s="28" t="s">
        <v>97</v>
      </c>
      <c r="E221" s="28" t="s">
        <v>289</v>
      </c>
      <c r="F221" s="28"/>
      <c r="G221" s="28"/>
      <c r="H221" s="20">
        <f>H222</f>
        <v>24344422.68</v>
      </c>
      <c r="I221" s="20">
        <f>I222</f>
        <v>24343683.670000002</v>
      </c>
    </row>
    <row r="222" spans="1:9" x14ac:dyDescent="0.2">
      <c r="A222" s="2" t="s">
        <v>56</v>
      </c>
      <c r="B222" s="28" t="s">
        <v>72</v>
      </c>
      <c r="C222" s="28" t="s">
        <v>106</v>
      </c>
      <c r="D222" s="28" t="s">
        <v>97</v>
      </c>
      <c r="E222" s="28" t="s">
        <v>464</v>
      </c>
      <c r="F222" s="28"/>
      <c r="G222" s="28"/>
      <c r="H222" s="20">
        <f>H223+H225</f>
        <v>24344422.68</v>
      </c>
      <c r="I222" s="20">
        <f>I223+I225</f>
        <v>24343683.670000002</v>
      </c>
    </row>
    <row r="223" spans="1:9" x14ac:dyDescent="0.2">
      <c r="A223" s="2" t="s">
        <v>462</v>
      </c>
      <c r="B223" s="28" t="s">
        <v>72</v>
      </c>
      <c r="C223" s="28" t="s">
        <v>106</v>
      </c>
      <c r="D223" s="28" t="s">
        <v>97</v>
      </c>
      <c r="E223" s="28" t="s">
        <v>589</v>
      </c>
      <c r="F223" s="28"/>
      <c r="G223" s="28"/>
      <c r="H223" s="20">
        <f>H224</f>
        <v>490072.05</v>
      </c>
      <c r="I223" s="20">
        <f>I224</f>
        <v>490072.05</v>
      </c>
    </row>
    <row r="224" spans="1:9" x14ac:dyDescent="0.2">
      <c r="A224" s="1" t="s">
        <v>436</v>
      </c>
      <c r="B224" s="28" t="s">
        <v>72</v>
      </c>
      <c r="C224" s="28" t="s">
        <v>106</v>
      </c>
      <c r="D224" s="28" t="s">
        <v>97</v>
      </c>
      <c r="E224" s="28" t="s">
        <v>589</v>
      </c>
      <c r="F224" s="28" t="s">
        <v>92</v>
      </c>
      <c r="G224" s="28"/>
      <c r="H224" s="20">
        <v>490072.05</v>
      </c>
      <c r="I224" s="20">
        <v>490072.05</v>
      </c>
    </row>
    <row r="225" spans="1:9" x14ac:dyDescent="0.2">
      <c r="A225" s="2" t="s">
        <v>462</v>
      </c>
      <c r="B225" s="28" t="s">
        <v>72</v>
      </c>
      <c r="C225" s="28" t="s">
        <v>106</v>
      </c>
      <c r="D225" s="28" t="s">
        <v>97</v>
      </c>
      <c r="E225" s="28" t="s">
        <v>418</v>
      </c>
      <c r="F225" s="28"/>
      <c r="G225" s="28"/>
      <c r="H225" s="20">
        <f>H226+H227+H228</f>
        <v>23854350.629999999</v>
      </c>
      <c r="I225" s="20">
        <f>I226+I227+I228</f>
        <v>23853611.620000001</v>
      </c>
    </row>
    <row r="226" spans="1:9" x14ac:dyDescent="0.2">
      <c r="A226" s="1" t="s">
        <v>436</v>
      </c>
      <c r="B226" s="28" t="s">
        <v>72</v>
      </c>
      <c r="C226" s="28" t="s">
        <v>106</v>
      </c>
      <c r="D226" s="28" t="s">
        <v>97</v>
      </c>
      <c r="E226" s="28" t="s">
        <v>418</v>
      </c>
      <c r="F226" s="28" t="s">
        <v>92</v>
      </c>
      <c r="G226" s="28"/>
      <c r="H226" s="20">
        <v>1717459.86</v>
      </c>
      <c r="I226" s="20">
        <v>1717459.86</v>
      </c>
    </row>
    <row r="227" spans="1:9" x14ac:dyDescent="0.2">
      <c r="A227" s="1" t="s">
        <v>436</v>
      </c>
      <c r="B227" s="28" t="s">
        <v>72</v>
      </c>
      <c r="C227" s="28" t="s">
        <v>106</v>
      </c>
      <c r="D227" s="28" t="s">
        <v>97</v>
      </c>
      <c r="E227" s="28" t="s">
        <v>418</v>
      </c>
      <c r="F227" s="28" t="s">
        <v>92</v>
      </c>
      <c r="G227" s="28" t="s">
        <v>215</v>
      </c>
      <c r="H227" s="20">
        <v>928590</v>
      </c>
      <c r="I227" s="20">
        <v>928589.23</v>
      </c>
    </row>
    <row r="228" spans="1:9" x14ac:dyDescent="0.2">
      <c r="A228" s="1" t="s">
        <v>436</v>
      </c>
      <c r="B228" s="28" t="s">
        <v>72</v>
      </c>
      <c r="C228" s="28" t="s">
        <v>106</v>
      </c>
      <c r="D228" s="28" t="s">
        <v>97</v>
      </c>
      <c r="E228" s="28" t="s">
        <v>418</v>
      </c>
      <c r="F228" s="28" t="s">
        <v>92</v>
      </c>
      <c r="G228" s="28" t="s">
        <v>501</v>
      </c>
      <c r="H228" s="20">
        <v>21208300.77</v>
      </c>
      <c r="I228" s="20">
        <v>21207562.530000001</v>
      </c>
    </row>
    <row r="229" spans="1:9" x14ac:dyDescent="0.2">
      <c r="A229" s="16" t="s">
        <v>438</v>
      </c>
      <c r="B229" s="28" t="s">
        <v>72</v>
      </c>
      <c r="C229" s="28" t="s">
        <v>106</v>
      </c>
      <c r="D229" s="28" t="s">
        <v>97</v>
      </c>
      <c r="E229" s="31" t="s">
        <v>271</v>
      </c>
      <c r="F229" s="28"/>
      <c r="G229" s="28"/>
      <c r="H229" s="20">
        <f>H230+H232</f>
        <v>12109653.4</v>
      </c>
      <c r="I229" s="20">
        <f>I230+I232</f>
        <v>12109653.4</v>
      </c>
    </row>
    <row r="230" spans="1:9" ht="22.5" x14ac:dyDescent="0.2">
      <c r="A230" s="1" t="s">
        <v>212</v>
      </c>
      <c r="B230" s="28" t="s">
        <v>72</v>
      </c>
      <c r="C230" s="28" t="s">
        <v>106</v>
      </c>
      <c r="D230" s="28" t="s">
        <v>97</v>
      </c>
      <c r="E230" s="28" t="s">
        <v>351</v>
      </c>
      <c r="F230" s="28"/>
      <c r="G230" s="28"/>
      <c r="H230" s="20">
        <f>H231</f>
        <v>10766678.4</v>
      </c>
      <c r="I230" s="20">
        <f>I231</f>
        <v>10766678.4</v>
      </c>
    </row>
    <row r="231" spans="1:9" x14ac:dyDescent="0.2">
      <c r="A231" s="2" t="s">
        <v>21</v>
      </c>
      <c r="B231" s="28" t="s">
        <v>72</v>
      </c>
      <c r="C231" s="28" t="s">
        <v>106</v>
      </c>
      <c r="D231" s="28" t="s">
        <v>97</v>
      </c>
      <c r="E231" s="28" t="s">
        <v>351</v>
      </c>
      <c r="F231" s="28" t="s">
        <v>206</v>
      </c>
      <c r="G231" s="28"/>
      <c r="H231" s="20">
        <v>10766678.4</v>
      </c>
      <c r="I231" s="20">
        <v>10766678.4</v>
      </c>
    </row>
    <row r="232" spans="1:9" ht="22.5" x14ac:dyDescent="0.2">
      <c r="A232" s="1" t="s">
        <v>211</v>
      </c>
      <c r="B232" s="28" t="s">
        <v>72</v>
      </c>
      <c r="C232" s="28" t="s">
        <v>106</v>
      </c>
      <c r="D232" s="28" t="s">
        <v>97</v>
      </c>
      <c r="E232" s="28" t="s">
        <v>352</v>
      </c>
      <c r="F232" s="28"/>
      <c r="G232" s="28"/>
      <c r="H232" s="20">
        <f>H233</f>
        <v>1342975</v>
      </c>
      <c r="I232" s="20">
        <f>I233</f>
        <v>1342975</v>
      </c>
    </row>
    <row r="233" spans="1:9" x14ac:dyDescent="0.2">
      <c r="A233" s="2" t="s">
        <v>21</v>
      </c>
      <c r="B233" s="28" t="s">
        <v>72</v>
      </c>
      <c r="C233" s="28" t="s">
        <v>106</v>
      </c>
      <c r="D233" s="28" t="s">
        <v>97</v>
      </c>
      <c r="E233" s="28" t="s">
        <v>352</v>
      </c>
      <c r="F233" s="28" t="s">
        <v>206</v>
      </c>
      <c r="G233" s="28"/>
      <c r="H233" s="20">
        <v>1342975</v>
      </c>
      <c r="I233" s="20">
        <v>1342975</v>
      </c>
    </row>
    <row r="234" spans="1:9" x14ac:dyDescent="0.2">
      <c r="A234" s="2" t="s">
        <v>187</v>
      </c>
      <c r="B234" s="28" t="s">
        <v>72</v>
      </c>
      <c r="C234" s="28" t="s">
        <v>106</v>
      </c>
      <c r="D234" s="28" t="s">
        <v>106</v>
      </c>
      <c r="E234" s="28"/>
      <c r="F234" s="28"/>
      <c r="G234" s="28"/>
      <c r="H234" s="20">
        <f>H235+H245</f>
        <v>31837608.349999998</v>
      </c>
      <c r="I234" s="20">
        <f>I235+I245</f>
        <v>31166326.709999997</v>
      </c>
    </row>
    <row r="235" spans="1:9" ht="22.5" x14ac:dyDescent="0.2">
      <c r="A235" s="16" t="s">
        <v>504</v>
      </c>
      <c r="B235" s="28" t="s">
        <v>72</v>
      </c>
      <c r="C235" s="28" t="s">
        <v>106</v>
      </c>
      <c r="D235" s="28" t="s">
        <v>106</v>
      </c>
      <c r="E235" s="28" t="s">
        <v>275</v>
      </c>
      <c r="F235" s="28"/>
      <c r="G235" s="28"/>
      <c r="H235" s="20">
        <f>H236+H242</f>
        <v>30904312.199999999</v>
      </c>
      <c r="I235" s="20">
        <f>I236+I242</f>
        <v>30235540.559999999</v>
      </c>
    </row>
    <row r="236" spans="1:9" x14ac:dyDescent="0.2">
      <c r="A236" s="1" t="s">
        <v>424</v>
      </c>
      <c r="B236" s="28" t="s">
        <v>72</v>
      </c>
      <c r="C236" s="28" t="s">
        <v>106</v>
      </c>
      <c r="D236" s="28" t="s">
        <v>106</v>
      </c>
      <c r="E236" s="28" t="s">
        <v>423</v>
      </c>
      <c r="F236" s="28"/>
      <c r="G236" s="28"/>
      <c r="H236" s="20">
        <f>H237+H239</f>
        <v>29160122.199999999</v>
      </c>
      <c r="I236" s="20">
        <f>I237+I239</f>
        <v>28491350.559999999</v>
      </c>
    </row>
    <row r="237" spans="1:9" x14ac:dyDescent="0.2">
      <c r="A237" s="1" t="s">
        <v>19</v>
      </c>
      <c r="B237" s="28" t="s">
        <v>72</v>
      </c>
      <c r="C237" s="28" t="s">
        <v>106</v>
      </c>
      <c r="D237" s="28" t="s">
        <v>106</v>
      </c>
      <c r="E237" s="28" t="s">
        <v>616</v>
      </c>
      <c r="F237" s="28"/>
      <c r="G237" s="28"/>
      <c r="H237" s="20">
        <f>H238</f>
        <v>3859391.54</v>
      </c>
      <c r="I237" s="20">
        <f>I238</f>
        <v>3859391.52</v>
      </c>
    </row>
    <row r="238" spans="1:9" ht="22.5" x14ac:dyDescent="0.2">
      <c r="A238" s="1" t="s">
        <v>199</v>
      </c>
      <c r="B238" s="28" t="s">
        <v>72</v>
      </c>
      <c r="C238" s="28" t="s">
        <v>106</v>
      </c>
      <c r="D238" s="28" t="s">
        <v>106</v>
      </c>
      <c r="E238" s="28" t="s">
        <v>616</v>
      </c>
      <c r="F238" s="28" t="s">
        <v>198</v>
      </c>
      <c r="G238" s="28"/>
      <c r="H238" s="20">
        <v>3859391.54</v>
      </c>
      <c r="I238" s="20">
        <v>3859391.52</v>
      </c>
    </row>
    <row r="239" spans="1:9" x14ac:dyDescent="0.2">
      <c r="A239" s="1" t="s">
        <v>19</v>
      </c>
      <c r="B239" s="28" t="s">
        <v>72</v>
      </c>
      <c r="C239" s="28" t="s">
        <v>106</v>
      </c>
      <c r="D239" s="28" t="s">
        <v>106</v>
      </c>
      <c r="E239" s="28" t="s">
        <v>353</v>
      </c>
      <c r="F239" s="28"/>
      <c r="G239" s="28"/>
      <c r="H239" s="20">
        <f>H240+H241</f>
        <v>25300730.66</v>
      </c>
      <c r="I239" s="20">
        <f>I240+I241</f>
        <v>24631959.039999999</v>
      </c>
    </row>
    <row r="240" spans="1:9" ht="22.5" x14ac:dyDescent="0.2">
      <c r="A240" s="1" t="s">
        <v>199</v>
      </c>
      <c r="B240" s="28" t="s">
        <v>72</v>
      </c>
      <c r="C240" s="28" t="s">
        <v>106</v>
      </c>
      <c r="D240" s="28" t="s">
        <v>106</v>
      </c>
      <c r="E240" s="28" t="s">
        <v>353</v>
      </c>
      <c r="F240" s="28" t="s">
        <v>198</v>
      </c>
      <c r="G240" s="28"/>
      <c r="H240" s="20">
        <v>431870.66</v>
      </c>
      <c r="I240" s="20">
        <v>394111.34</v>
      </c>
    </row>
    <row r="241" spans="1:9" ht="22.5" x14ac:dyDescent="0.2">
      <c r="A241" s="1" t="s">
        <v>199</v>
      </c>
      <c r="B241" s="28" t="s">
        <v>72</v>
      </c>
      <c r="C241" s="28" t="s">
        <v>106</v>
      </c>
      <c r="D241" s="28" t="s">
        <v>106</v>
      </c>
      <c r="E241" s="28" t="s">
        <v>353</v>
      </c>
      <c r="F241" s="28" t="s">
        <v>198</v>
      </c>
      <c r="G241" s="28" t="s">
        <v>215</v>
      </c>
      <c r="H241" s="21">
        <v>24868860</v>
      </c>
      <c r="I241" s="21">
        <v>24237847.699999999</v>
      </c>
    </row>
    <row r="242" spans="1:9" x14ac:dyDescent="0.2">
      <c r="A242" s="2" t="s">
        <v>439</v>
      </c>
      <c r="B242" s="28" t="s">
        <v>72</v>
      </c>
      <c r="C242" s="28" t="s">
        <v>106</v>
      </c>
      <c r="D242" s="28" t="s">
        <v>106</v>
      </c>
      <c r="E242" s="28" t="s">
        <v>433</v>
      </c>
      <c r="F242" s="28"/>
      <c r="G242" s="28"/>
      <c r="H242" s="20">
        <f t="shared" ref="H242:I243" si="37">H243</f>
        <v>1744190</v>
      </c>
      <c r="I242" s="20">
        <f t="shared" si="37"/>
        <v>1744190</v>
      </c>
    </row>
    <row r="243" spans="1:9" ht="22.5" x14ac:dyDescent="0.2">
      <c r="A243" s="2" t="s">
        <v>603</v>
      </c>
      <c r="B243" s="28" t="s">
        <v>72</v>
      </c>
      <c r="C243" s="28" t="s">
        <v>106</v>
      </c>
      <c r="D243" s="28" t="s">
        <v>106</v>
      </c>
      <c r="E243" s="31" t="s">
        <v>354</v>
      </c>
      <c r="F243" s="28"/>
      <c r="G243" s="28"/>
      <c r="H243" s="20">
        <f t="shared" si="37"/>
        <v>1744190</v>
      </c>
      <c r="I243" s="20">
        <f t="shared" si="37"/>
        <v>1744190</v>
      </c>
    </row>
    <row r="244" spans="1:9" x14ac:dyDescent="0.2">
      <c r="A244" s="1" t="s">
        <v>436</v>
      </c>
      <c r="B244" s="28" t="s">
        <v>72</v>
      </c>
      <c r="C244" s="28" t="s">
        <v>106</v>
      </c>
      <c r="D244" s="28" t="s">
        <v>106</v>
      </c>
      <c r="E244" s="31" t="s">
        <v>354</v>
      </c>
      <c r="F244" s="28" t="s">
        <v>92</v>
      </c>
      <c r="G244" s="28"/>
      <c r="H244" s="20">
        <v>1744190</v>
      </c>
      <c r="I244" s="20">
        <v>1744190</v>
      </c>
    </row>
    <row r="245" spans="1:9" x14ac:dyDescent="0.2">
      <c r="A245" s="16" t="s">
        <v>438</v>
      </c>
      <c r="B245" s="28" t="s">
        <v>72</v>
      </c>
      <c r="C245" s="28" t="s">
        <v>106</v>
      </c>
      <c r="D245" s="28" t="s">
        <v>106</v>
      </c>
      <c r="E245" s="31" t="s">
        <v>271</v>
      </c>
      <c r="F245" s="28"/>
      <c r="G245" s="28"/>
      <c r="H245" s="20">
        <f>H248+H246</f>
        <v>933296.15</v>
      </c>
      <c r="I245" s="20">
        <f>I248+I246</f>
        <v>930786.15</v>
      </c>
    </row>
    <row r="246" spans="1:9" ht="33.75" x14ac:dyDescent="0.2">
      <c r="A246" s="2" t="s">
        <v>740</v>
      </c>
      <c r="B246" s="28" t="s">
        <v>72</v>
      </c>
      <c r="C246" s="28" t="s">
        <v>106</v>
      </c>
      <c r="D246" s="28" t="s">
        <v>106</v>
      </c>
      <c r="E246" s="28" t="s">
        <v>739</v>
      </c>
      <c r="F246" s="28"/>
      <c r="G246" s="28"/>
      <c r="H246" s="20">
        <f>H247</f>
        <v>868186.15</v>
      </c>
      <c r="I246" s="20">
        <f t="shared" ref="I246" si="38">I247</f>
        <v>868186.15</v>
      </c>
    </row>
    <row r="247" spans="1:9" ht="22.5" x14ac:dyDescent="0.2">
      <c r="A247" s="2" t="s">
        <v>369</v>
      </c>
      <c r="B247" s="28" t="s">
        <v>72</v>
      </c>
      <c r="C247" s="28" t="s">
        <v>106</v>
      </c>
      <c r="D247" s="28" t="s">
        <v>106</v>
      </c>
      <c r="E247" s="28" t="s">
        <v>739</v>
      </c>
      <c r="F247" s="28" t="s">
        <v>368</v>
      </c>
      <c r="G247" s="28"/>
      <c r="H247" s="20">
        <v>868186.15</v>
      </c>
      <c r="I247" s="20">
        <v>868186.15</v>
      </c>
    </row>
    <row r="248" spans="1:9" ht="22.5" x14ac:dyDescent="0.2">
      <c r="A248" s="16" t="s">
        <v>572</v>
      </c>
      <c r="B248" s="28" t="s">
        <v>72</v>
      </c>
      <c r="C248" s="28" t="s">
        <v>106</v>
      </c>
      <c r="D248" s="28" t="s">
        <v>106</v>
      </c>
      <c r="E248" s="31" t="s">
        <v>355</v>
      </c>
      <c r="F248" s="28"/>
      <c r="G248" s="28"/>
      <c r="H248" s="20">
        <f>SUM(H249:H252)</f>
        <v>65109.999999999993</v>
      </c>
      <c r="I248" s="20">
        <f>SUM(I249:I252)</f>
        <v>62600</v>
      </c>
    </row>
    <row r="249" spans="1:9" x14ac:dyDescent="0.2">
      <c r="A249" s="9" t="s">
        <v>425</v>
      </c>
      <c r="B249" s="28" t="s">
        <v>72</v>
      </c>
      <c r="C249" s="28" t="s">
        <v>106</v>
      </c>
      <c r="D249" s="28" t="s">
        <v>106</v>
      </c>
      <c r="E249" s="31" t="s">
        <v>355</v>
      </c>
      <c r="F249" s="30" t="s">
        <v>88</v>
      </c>
      <c r="G249" s="28" t="s">
        <v>215</v>
      </c>
      <c r="H249" s="21">
        <v>44473.45</v>
      </c>
      <c r="I249" s="21">
        <v>43010.76</v>
      </c>
    </row>
    <row r="250" spans="1:9" ht="22.5" x14ac:dyDescent="0.2">
      <c r="A250" s="9" t="s">
        <v>427</v>
      </c>
      <c r="B250" s="28" t="s">
        <v>72</v>
      </c>
      <c r="C250" s="28" t="s">
        <v>106</v>
      </c>
      <c r="D250" s="28" t="s">
        <v>106</v>
      </c>
      <c r="E250" s="31" t="s">
        <v>355</v>
      </c>
      <c r="F250" s="30" t="s">
        <v>426</v>
      </c>
      <c r="G250" s="28" t="s">
        <v>215</v>
      </c>
      <c r="H250" s="21">
        <v>12989.24</v>
      </c>
      <c r="I250" s="21">
        <v>12989.24</v>
      </c>
    </row>
    <row r="251" spans="1:9" x14ac:dyDescent="0.2">
      <c r="A251" s="1" t="s">
        <v>191</v>
      </c>
      <c r="B251" s="28" t="s">
        <v>72</v>
      </c>
      <c r="C251" s="28" t="s">
        <v>106</v>
      </c>
      <c r="D251" s="28" t="s">
        <v>106</v>
      </c>
      <c r="E251" s="31" t="s">
        <v>355</v>
      </c>
      <c r="F251" s="30" t="s">
        <v>190</v>
      </c>
      <c r="G251" s="28" t="s">
        <v>215</v>
      </c>
      <c r="H251" s="21">
        <v>800</v>
      </c>
      <c r="I251" s="21">
        <v>600</v>
      </c>
    </row>
    <row r="252" spans="1:9" x14ac:dyDescent="0.2">
      <c r="A252" s="1" t="s">
        <v>436</v>
      </c>
      <c r="B252" s="28" t="s">
        <v>72</v>
      </c>
      <c r="C252" s="28" t="s">
        <v>106</v>
      </c>
      <c r="D252" s="28" t="s">
        <v>106</v>
      </c>
      <c r="E252" s="31" t="s">
        <v>355</v>
      </c>
      <c r="F252" s="30" t="s">
        <v>92</v>
      </c>
      <c r="G252" s="28" t="s">
        <v>215</v>
      </c>
      <c r="H252" s="21">
        <v>6847.31</v>
      </c>
      <c r="I252" s="21">
        <v>6000</v>
      </c>
    </row>
    <row r="253" spans="1:9" x14ac:dyDescent="0.2">
      <c r="A253" s="2" t="s">
        <v>514</v>
      </c>
      <c r="B253" s="28" t="s">
        <v>72</v>
      </c>
      <c r="C253" s="28" t="s">
        <v>112</v>
      </c>
      <c r="D253" s="28" t="s">
        <v>84</v>
      </c>
      <c r="E253" s="28"/>
      <c r="F253" s="28"/>
      <c r="G253" s="28"/>
      <c r="H253" s="20">
        <f t="shared" ref="H253:I255" si="39">H254</f>
        <v>1000000</v>
      </c>
      <c r="I253" s="20">
        <f t="shared" si="39"/>
        <v>1000000</v>
      </c>
    </row>
    <row r="254" spans="1:9" x14ac:dyDescent="0.2">
      <c r="A254" s="2" t="s">
        <v>113</v>
      </c>
      <c r="B254" s="28" t="s">
        <v>72</v>
      </c>
      <c r="C254" s="28" t="s">
        <v>112</v>
      </c>
      <c r="D254" s="28" t="s">
        <v>106</v>
      </c>
      <c r="E254" s="28"/>
      <c r="F254" s="28"/>
      <c r="G254" s="28"/>
      <c r="H254" s="20">
        <f t="shared" si="39"/>
        <v>1000000</v>
      </c>
      <c r="I254" s="20">
        <f t="shared" si="39"/>
        <v>1000000</v>
      </c>
    </row>
    <row r="255" spans="1:9" ht="33.75" x14ac:dyDescent="0.2">
      <c r="A255" s="1" t="s">
        <v>559</v>
      </c>
      <c r="B255" s="28" t="s">
        <v>72</v>
      </c>
      <c r="C255" s="28" t="s">
        <v>112</v>
      </c>
      <c r="D255" s="28" t="s">
        <v>106</v>
      </c>
      <c r="E255" s="28" t="s">
        <v>463</v>
      </c>
      <c r="F255" s="28"/>
      <c r="G255" s="28"/>
      <c r="H255" s="20">
        <f t="shared" si="39"/>
        <v>1000000</v>
      </c>
      <c r="I255" s="20">
        <f t="shared" si="39"/>
        <v>1000000</v>
      </c>
    </row>
    <row r="256" spans="1:9" ht="26.25" customHeight="1" x14ac:dyDescent="0.2">
      <c r="A256" s="1" t="s">
        <v>742</v>
      </c>
      <c r="B256" s="28" t="s">
        <v>72</v>
      </c>
      <c r="C256" s="28" t="s">
        <v>112</v>
      </c>
      <c r="D256" s="28" t="s">
        <v>106</v>
      </c>
      <c r="E256" s="28" t="s">
        <v>741</v>
      </c>
      <c r="F256" s="28"/>
      <c r="G256" s="28"/>
      <c r="H256" s="20">
        <f>H257</f>
        <v>1000000</v>
      </c>
      <c r="I256" s="20">
        <f t="shared" ref="I256" si="40">I257</f>
        <v>1000000</v>
      </c>
    </row>
    <row r="257" spans="1:30" x14ac:dyDescent="0.2">
      <c r="A257" s="1" t="s">
        <v>21</v>
      </c>
      <c r="B257" s="28" t="s">
        <v>72</v>
      </c>
      <c r="C257" s="28" t="s">
        <v>112</v>
      </c>
      <c r="D257" s="28" t="s">
        <v>106</v>
      </c>
      <c r="E257" s="28" t="s">
        <v>741</v>
      </c>
      <c r="F257" s="28" t="s">
        <v>206</v>
      </c>
      <c r="G257" s="28"/>
      <c r="H257" s="20">
        <v>1000000</v>
      </c>
      <c r="I257" s="20">
        <v>1000000</v>
      </c>
    </row>
    <row r="258" spans="1:30" x14ac:dyDescent="0.2">
      <c r="A258" s="1" t="s">
        <v>172</v>
      </c>
      <c r="B258" s="28" t="s">
        <v>72</v>
      </c>
      <c r="C258" s="28" t="s">
        <v>110</v>
      </c>
      <c r="D258" s="28" t="s">
        <v>84</v>
      </c>
      <c r="E258" s="28"/>
      <c r="F258" s="28"/>
      <c r="G258" s="28"/>
      <c r="H258" s="20">
        <f>H259+H272+H276+H265+H284</f>
        <v>99248112.219999999</v>
      </c>
      <c r="I258" s="20">
        <f>I259+I272+I276+I265+I284</f>
        <v>99248112.219999999</v>
      </c>
    </row>
    <row r="259" spans="1:30" x14ac:dyDescent="0.2">
      <c r="A259" s="1" t="s">
        <v>22</v>
      </c>
      <c r="B259" s="28" t="s">
        <v>72</v>
      </c>
      <c r="C259" s="28" t="s">
        <v>110</v>
      </c>
      <c r="D259" s="28" t="s">
        <v>83</v>
      </c>
      <c r="E259" s="28"/>
      <c r="F259" s="28"/>
      <c r="G259" s="28"/>
      <c r="H259" s="20">
        <f t="shared" ref="H259:I261" si="41">H260</f>
        <v>1994808.84</v>
      </c>
      <c r="I259" s="20">
        <f t="shared" si="41"/>
        <v>1994808.84</v>
      </c>
    </row>
    <row r="260" spans="1:30" ht="22.5" x14ac:dyDescent="0.2">
      <c r="A260" s="17" t="s">
        <v>482</v>
      </c>
      <c r="B260" s="28" t="s">
        <v>72</v>
      </c>
      <c r="C260" s="28" t="s">
        <v>110</v>
      </c>
      <c r="D260" s="28" t="s">
        <v>83</v>
      </c>
      <c r="E260" s="28" t="s">
        <v>274</v>
      </c>
      <c r="F260" s="28"/>
      <c r="G260" s="28"/>
      <c r="H260" s="20">
        <f t="shared" si="41"/>
        <v>1994808.84</v>
      </c>
      <c r="I260" s="20">
        <f t="shared" si="41"/>
        <v>1994808.84</v>
      </c>
    </row>
    <row r="261" spans="1:30" x14ac:dyDescent="0.2">
      <c r="A261" s="17" t="s">
        <v>10</v>
      </c>
      <c r="B261" s="28" t="s">
        <v>72</v>
      </c>
      <c r="C261" s="28" t="s">
        <v>110</v>
      </c>
      <c r="D261" s="28" t="s">
        <v>83</v>
      </c>
      <c r="E261" s="28" t="s">
        <v>9</v>
      </c>
      <c r="F261" s="28"/>
      <c r="G261" s="28"/>
      <c r="H261" s="20">
        <f t="shared" si="41"/>
        <v>1994808.84</v>
      </c>
      <c r="I261" s="20">
        <f t="shared" si="41"/>
        <v>1994808.84</v>
      </c>
    </row>
    <row r="262" spans="1:30" x14ac:dyDescent="0.2">
      <c r="A262" s="2" t="s">
        <v>20</v>
      </c>
      <c r="B262" s="28" t="s">
        <v>72</v>
      </c>
      <c r="C262" s="28" t="s">
        <v>110</v>
      </c>
      <c r="D262" s="28" t="s">
        <v>83</v>
      </c>
      <c r="E262" s="28" t="s">
        <v>356</v>
      </c>
      <c r="F262" s="28"/>
      <c r="G262" s="28"/>
      <c r="H262" s="20">
        <f>H263+H264</f>
        <v>1994808.84</v>
      </c>
      <c r="I262" s="20">
        <f t="shared" ref="I262" si="42">I263+I264</f>
        <v>1994808.84</v>
      </c>
      <c r="J262" s="20" t="e">
        <f>#REF!+#REF!+J263</f>
        <v>#REF!</v>
      </c>
      <c r="K262" s="20" t="e">
        <f>#REF!+#REF!+K263</f>
        <v>#REF!</v>
      </c>
      <c r="L262" s="20" t="e">
        <f>#REF!+#REF!+L263</f>
        <v>#REF!</v>
      </c>
      <c r="M262" s="20" t="e">
        <f>#REF!+#REF!+M263</f>
        <v>#REF!</v>
      </c>
      <c r="N262" s="20" t="e">
        <f>#REF!+#REF!+N263</f>
        <v>#REF!</v>
      </c>
      <c r="O262" s="20" t="e">
        <f>#REF!+#REF!+O263</f>
        <v>#REF!</v>
      </c>
      <c r="P262" s="20" t="e">
        <f>#REF!+#REF!+P263</f>
        <v>#REF!</v>
      </c>
      <c r="Q262" s="20" t="e">
        <f>#REF!+#REF!+Q263</f>
        <v>#REF!</v>
      </c>
      <c r="R262" s="20" t="e">
        <f>#REF!+#REF!+R263</f>
        <v>#REF!</v>
      </c>
      <c r="S262" s="20" t="e">
        <f>#REF!+#REF!+S263</f>
        <v>#REF!</v>
      </c>
      <c r="T262" s="20" t="e">
        <f>#REF!+#REF!+T263</f>
        <v>#REF!</v>
      </c>
      <c r="U262" s="20" t="e">
        <f>#REF!+#REF!+U263</f>
        <v>#REF!</v>
      </c>
      <c r="V262" s="20" t="e">
        <f>#REF!+#REF!+V263</f>
        <v>#REF!</v>
      </c>
      <c r="W262" s="20" t="e">
        <f>#REF!+#REF!+W263</f>
        <v>#REF!</v>
      </c>
      <c r="X262" s="20" t="e">
        <f>#REF!+#REF!+X263</f>
        <v>#REF!</v>
      </c>
      <c r="Y262" s="20" t="e">
        <f>#REF!+#REF!+Y263</f>
        <v>#REF!</v>
      </c>
      <c r="Z262" s="20" t="e">
        <f>#REF!+#REF!+Z263</f>
        <v>#REF!</v>
      </c>
      <c r="AA262" s="20" t="e">
        <f>#REF!+#REF!+AA263</f>
        <v>#REF!</v>
      </c>
      <c r="AB262" s="20" t="e">
        <f>#REF!+#REF!+AB263</f>
        <v>#REF!</v>
      </c>
      <c r="AC262" s="20" t="e">
        <f>#REF!+#REF!+AC263</f>
        <v>#REF!</v>
      </c>
      <c r="AD262" s="20" t="e">
        <f>#REF!+#REF!+AD263</f>
        <v>#REF!</v>
      </c>
    </row>
    <row r="263" spans="1:30" x14ac:dyDescent="0.2">
      <c r="A263" s="1" t="s">
        <v>436</v>
      </c>
      <c r="B263" s="28" t="s">
        <v>72</v>
      </c>
      <c r="C263" s="28" t="s">
        <v>110</v>
      </c>
      <c r="D263" s="28" t="s">
        <v>83</v>
      </c>
      <c r="E263" s="28" t="s">
        <v>356</v>
      </c>
      <c r="F263" s="28" t="s">
        <v>92</v>
      </c>
      <c r="G263" s="28"/>
      <c r="H263" s="20">
        <v>90000</v>
      </c>
      <c r="I263" s="20">
        <v>90000</v>
      </c>
      <c r="J263" s="56"/>
      <c r="K263" s="56"/>
      <c r="L263" s="56"/>
      <c r="M263" s="56"/>
      <c r="N263" s="56"/>
      <c r="O263" s="56"/>
      <c r="P263" s="56"/>
      <c r="Q263" s="56"/>
      <c r="R263" s="56"/>
      <c r="S263" s="56"/>
      <c r="T263" s="56"/>
      <c r="U263" s="56"/>
      <c r="V263" s="56"/>
      <c r="W263" s="56"/>
      <c r="X263" s="56"/>
      <c r="Y263" s="56"/>
      <c r="Z263" s="56"/>
      <c r="AA263" s="56"/>
      <c r="AB263" s="56"/>
      <c r="AC263" s="56"/>
      <c r="AD263" s="56"/>
    </row>
    <row r="264" spans="1:30" x14ac:dyDescent="0.2">
      <c r="A264" s="52" t="s">
        <v>457</v>
      </c>
      <c r="B264" s="28" t="s">
        <v>72</v>
      </c>
      <c r="C264" s="28" t="s">
        <v>110</v>
      </c>
      <c r="D264" s="28" t="s">
        <v>83</v>
      </c>
      <c r="E264" s="28" t="s">
        <v>356</v>
      </c>
      <c r="F264" s="28" t="s">
        <v>456</v>
      </c>
      <c r="G264" s="28"/>
      <c r="H264" s="20">
        <v>1904808.84</v>
      </c>
      <c r="I264" s="20">
        <v>1904808.84</v>
      </c>
      <c r="J264" s="56"/>
      <c r="K264" s="56"/>
      <c r="L264" s="56"/>
      <c r="M264" s="56"/>
      <c r="N264" s="56"/>
      <c r="O264" s="56"/>
      <c r="P264" s="56"/>
      <c r="Q264" s="56"/>
      <c r="R264" s="56"/>
      <c r="S264" s="56"/>
      <c r="T264" s="56"/>
      <c r="U264" s="56"/>
      <c r="V264" s="56"/>
      <c r="W264" s="56"/>
      <c r="X264" s="56"/>
      <c r="Y264" s="56"/>
      <c r="Z264" s="56"/>
      <c r="AA264" s="56"/>
      <c r="AB264" s="56"/>
      <c r="AC264" s="56"/>
      <c r="AD264" s="56"/>
    </row>
    <row r="265" spans="1:30" x14ac:dyDescent="0.2">
      <c r="A265" s="2" t="s">
        <v>24</v>
      </c>
      <c r="B265" s="28" t="s">
        <v>72</v>
      </c>
      <c r="C265" s="28" t="s">
        <v>110</v>
      </c>
      <c r="D265" s="28" t="s">
        <v>86</v>
      </c>
      <c r="E265" s="28"/>
      <c r="F265" s="28"/>
      <c r="G265" s="28"/>
      <c r="H265" s="20">
        <f>H266</f>
        <v>96180531.379999995</v>
      </c>
      <c r="I265" s="20">
        <f>I266</f>
        <v>96180531.379999995</v>
      </c>
    </row>
    <row r="266" spans="1:30" x14ac:dyDescent="0.2">
      <c r="A266" s="17" t="s">
        <v>386</v>
      </c>
      <c r="B266" s="28" t="s">
        <v>72</v>
      </c>
      <c r="C266" s="28" t="s">
        <v>110</v>
      </c>
      <c r="D266" s="28" t="s">
        <v>86</v>
      </c>
      <c r="E266" s="28" t="s">
        <v>272</v>
      </c>
      <c r="F266" s="28"/>
      <c r="G266" s="28"/>
      <c r="H266" s="20">
        <f>H267+H269</f>
        <v>96180531.379999995</v>
      </c>
      <c r="I266" s="20">
        <f>I267+I269</f>
        <v>96180531.379999995</v>
      </c>
    </row>
    <row r="267" spans="1:30" x14ac:dyDescent="0.2">
      <c r="A267" s="2" t="s">
        <v>20</v>
      </c>
      <c r="B267" s="28" t="s">
        <v>72</v>
      </c>
      <c r="C267" s="28" t="s">
        <v>110</v>
      </c>
      <c r="D267" s="28" t="s">
        <v>86</v>
      </c>
      <c r="E267" s="28" t="s">
        <v>399</v>
      </c>
      <c r="F267" s="28"/>
      <c r="G267" s="28"/>
      <c r="H267" s="20">
        <f>H268</f>
        <v>99830</v>
      </c>
      <c r="I267" s="20">
        <f>I268</f>
        <v>99830</v>
      </c>
    </row>
    <row r="268" spans="1:30" ht="22.5" x14ac:dyDescent="0.2">
      <c r="A268" s="2" t="s">
        <v>199</v>
      </c>
      <c r="B268" s="28" t="s">
        <v>72</v>
      </c>
      <c r="C268" s="28" t="s">
        <v>110</v>
      </c>
      <c r="D268" s="28" t="s">
        <v>86</v>
      </c>
      <c r="E268" s="28" t="s">
        <v>399</v>
      </c>
      <c r="F268" s="28" t="s">
        <v>198</v>
      </c>
      <c r="G268" s="28"/>
      <c r="H268" s="20">
        <v>99830</v>
      </c>
      <c r="I268" s="20">
        <v>99830</v>
      </c>
    </row>
    <row r="269" spans="1:30" ht="33.75" x14ac:dyDescent="0.2">
      <c r="A269" s="17" t="s">
        <v>140</v>
      </c>
      <c r="B269" s="28" t="s">
        <v>72</v>
      </c>
      <c r="C269" s="28" t="s">
        <v>110</v>
      </c>
      <c r="D269" s="28" t="s">
        <v>86</v>
      </c>
      <c r="E269" s="30" t="s">
        <v>539</v>
      </c>
      <c r="F269" s="28"/>
      <c r="G269" s="28"/>
      <c r="H269" s="20">
        <f>H271+H270</f>
        <v>96080701.379999995</v>
      </c>
      <c r="I269" s="20">
        <f>I271+I270</f>
        <v>96080701.379999995</v>
      </c>
    </row>
    <row r="270" spans="1:30" ht="22.5" x14ac:dyDescent="0.2">
      <c r="A270" s="2" t="s">
        <v>199</v>
      </c>
      <c r="B270" s="28" t="s">
        <v>72</v>
      </c>
      <c r="C270" s="28" t="s">
        <v>110</v>
      </c>
      <c r="D270" s="28" t="s">
        <v>86</v>
      </c>
      <c r="E270" s="30" t="s">
        <v>539</v>
      </c>
      <c r="F270" s="28" t="s">
        <v>198</v>
      </c>
      <c r="G270" s="28"/>
      <c r="H270" s="20">
        <v>495001.38</v>
      </c>
      <c r="I270" s="20">
        <v>495001.38</v>
      </c>
    </row>
    <row r="271" spans="1:30" ht="22.5" x14ac:dyDescent="0.2">
      <c r="A271" s="2" t="s">
        <v>199</v>
      </c>
      <c r="B271" s="28" t="s">
        <v>72</v>
      </c>
      <c r="C271" s="28" t="s">
        <v>110</v>
      </c>
      <c r="D271" s="28" t="s">
        <v>86</v>
      </c>
      <c r="E271" s="30" t="s">
        <v>539</v>
      </c>
      <c r="F271" s="28" t="s">
        <v>198</v>
      </c>
      <c r="G271" s="28" t="s">
        <v>215</v>
      </c>
      <c r="H271" s="20">
        <v>95585700</v>
      </c>
      <c r="I271" s="20">
        <v>95585700</v>
      </c>
    </row>
    <row r="272" spans="1:30" x14ac:dyDescent="0.2">
      <c r="A272" s="2" t="s">
        <v>23</v>
      </c>
      <c r="B272" s="28" t="s">
        <v>72</v>
      </c>
      <c r="C272" s="28" t="s">
        <v>110</v>
      </c>
      <c r="D272" s="28" t="s">
        <v>106</v>
      </c>
      <c r="E272" s="28"/>
      <c r="F272" s="28"/>
      <c r="G272" s="28"/>
      <c r="H272" s="20">
        <f t="shared" ref="H272:I274" si="43">H273</f>
        <v>50000</v>
      </c>
      <c r="I272" s="20">
        <f t="shared" si="43"/>
        <v>50000</v>
      </c>
    </row>
    <row r="273" spans="1:9" ht="22.5" x14ac:dyDescent="0.2">
      <c r="A273" s="17" t="s">
        <v>507</v>
      </c>
      <c r="B273" s="28" t="s">
        <v>72</v>
      </c>
      <c r="C273" s="28" t="s">
        <v>110</v>
      </c>
      <c r="D273" s="28" t="s">
        <v>106</v>
      </c>
      <c r="E273" s="28" t="s">
        <v>357</v>
      </c>
      <c r="F273" s="28"/>
      <c r="G273" s="28"/>
      <c r="H273" s="20">
        <f t="shared" si="43"/>
        <v>50000</v>
      </c>
      <c r="I273" s="20">
        <f t="shared" si="43"/>
        <v>50000</v>
      </c>
    </row>
    <row r="274" spans="1:9" ht="22.5" x14ac:dyDescent="0.2">
      <c r="A274" s="17" t="s">
        <v>313</v>
      </c>
      <c r="B274" s="28" t="s">
        <v>72</v>
      </c>
      <c r="C274" s="28" t="s">
        <v>110</v>
      </c>
      <c r="D274" s="28" t="s">
        <v>106</v>
      </c>
      <c r="E274" s="28" t="s">
        <v>358</v>
      </c>
      <c r="F274" s="28"/>
      <c r="G274" s="28"/>
      <c r="H274" s="20">
        <f t="shared" si="43"/>
        <v>50000</v>
      </c>
      <c r="I274" s="20">
        <f t="shared" si="43"/>
        <v>50000</v>
      </c>
    </row>
    <row r="275" spans="1:9" x14ac:dyDescent="0.2">
      <c r="A275" s="17" t="s">
        <v>437</v>
      </c>
      <c r="B275" s="28" t="s">
        <v>72</v>
      </c>
      <c r="C275" s="28" t="s">
        <v>110</v>
      </c>
      <c r="D275" s="28" t="s">
        <v>106</v>
      </c>
      <c r="E275" s="28" t="s">
        <v>358</v>
      </c>
      <c r="F275" s="28" t="s">
        <v>92</v>
      </c>
      <c r="G275" s="28"/>
      <c r="H275" s="20">
        <v>50000</v>
      </c>
      <c r="I275" s="20">
        <v>50000</v>
      </c>
    </row>
    <row r="276" spans="1:9" x14ac:dyDescent="0.2">
      <c r="A276" s="17" t="s">
        <v>192</v>
      </c>
      <c r="B276" s="28" t="s">
        <v>72</v>
      </c>
      <c r="C276" s="28" t="s">
        <v>110</v>
      </c>
      <c r="D276" s="28" t="s">
        <v>110</v>
      </c>
      <c r="E276" s="28"/>
      <c r="F276" s="28"/>
      <c r="G276" s="28"/>
      <c r="H276" s="20">
        <f>H277</f>
        <v>730000</v>
      </c>
      <c r="I276" s="20">
        <f>I277</f>
        <v>730000</v>
      </c>
    </row>
    <row r="277" spans="1:9" x14ac:dyDescent="0.2">
      <c r="A277" s="16" t="s">
        <v>495</v>
      </c>
      <c r="B277" s="28" t="s">
        <v>72</v>
      </c>
      <c r="C277" s="28" t="s">
        <v>110</v>
      </c>
      <c r="D277" s="28" t="s">
        <v>110</v>
      </c>
      <c r="E277" s="28" t="s">
        <v>284</v>
      </c>
      <c r="F277" s="28"/>
      <c r="G277" s="28"/>
      <c r="H277" s="20">
        <f>H278+H281</f>
        <v>730000</v>
      </c>
      <c r="I277" s="20">
        <f>I278+I281</f>
        <v>730000</v>
      </c>
    </row>
    <row r="278" spans="1:9" x14ac:dyDescent="0.2">
      <c r="A278" s="1" t="s">
        <v>127</v>
      </c>
      <c r="B278" s="28" t="s">
        <v>72</v>
      </c>
      <c r="C278" s="28" t="s">
        <v>110</v>
      </c>
      <c r="D278" s="28" t="s">
        <v>110</v>
      </c>
      <c r="E278" s="28" t="s">
        <v>126</v>
      </c>
      <c r="F278" s="28"/>
      <c r="G278" s="28"/>
      <c r="H278" s="20">
        <f t="shared" ref="H278:I279" si="44">H279</f>
        <v>630000</v>
      </c>
      <c r="I278" s="20">
        <f t="shared" si="44"/>
        <v>630000</v>
      </c>
    </row>
    <row r="279" spans="1:9" x14ac:dyDescent="0.2">
      <c r="A279" s="1" t="s">
        <v>497</v>
      </c>
      <c r="B279" s="28" t="s">
        <v>72</v>
      </c>
      <c r="C279" s="28" t="s">
        <v>110</v>
      </c>
      <c r="D279" s="28" t="s">
        <v>110</v>
      </c>
      <c r="E279" s="28" t="s">
        <v>128</v>
      </c>
      <c r="F279" s="28"/>
      <c r="G279" s="28"/>
      <c r="H279" s="20">
        <f t="shared" si="44"/>
        <v>630000</v>
      </c>
      <c r="I279" s="20">
        <f t="shared" si="44"/>
        <v>630000</v>
      </c>
    </row>
    <row r="280" spans="1:9" x14ac:dyDescent="0.2">
      <c r="A280" s="1" t="s">
        <v>436</v>
      </c>
      <c r="B280" s="28" t="s">
        <v>72</v>
      </c>
      <c r="C280" s="28" t="s">
        <v>110</v>
      </c>
      <c r="D280" s="28" t="s">
        <v>110</v>
      </c>
      <c r="E280" s="28" t="s">
        <v>128</v>
      </c>
      <c r="F280" s="28" t="s">
        <v>92</v>
      </c>
      <c r="G280" s="28"/>
      <c r="H280" s="20">
        <v>630000</v>
      </c>
      <c r="I280" s="20">
        <v>630000</v>
      </c>
    </row>
    <row r="281" spans="1:9" ht="22.5" x14ac:dyDescent="0.2">
      <c r="A281" s="1" t="s">
        <v>130</v>
      </c>
      <c r="B281" s="28" t="s">
        <v>72</v>
      </c>
      <c r="C281" s="28" t="s">
        <v>110</v>
      </c>
      <c r="D281" s="28" t="s">
        <v>110</v>
      </c>
      <c r="E281" s="28" t="s">
        <v>129</v>
      </c>
      <c r="F281" s="28"/>
      <c r="G281" s="28"/>
      <c r="H281" s="20">
        <f t="shared" ref="H281:I282" si="45">H282</f>
        <v>100000</v>
      </c>
      <c r="I281" s="20">
        <f t="shared" si="45"/>
        <v>100000</v>
      </c>
    </row>
    <row r="282" spans="1:9" x14ac:dyDescent="0.2">
      <c r="A282" s="1" t="s">
        <v>132</v>
      </c>
      <c r="B282" s="28" t="s">
        <v>72</v>
      </c>
      <c r="C282" s="28" t="s">
        <v>110</v>
      </c>
      <c r="D282" s="28" t="s">
        <v>110</v>
      </c>
      <c r="E282" s="28" t="s">
        <v>131</v>
      </c>
      <c r="F282" s="28"/>
      <c r="G282" s="28"/>
      <c r="H282" s="20">
        <f t="shared" si="45"/>
        <v>100000</v>
      </c>
      <c r="I282" s="20">
        <f t="shared" si="45"/>
        <v>100000</v>
      </c>
    </row>
    <row r="283" spans="1:9" x14ac:dyDescent="0.2">
      <c r="A283" s="1" t="s">
        <v>436</v>
      </c>
      <c r="B283" s="28" t="s">
        <v>72</v>
      </c>
      <c r="C283" s="28" t="s">
        <v>110</v>
      </c>
      <c r="D283" s="28" t="s">
        <v>110</v>
      </c>
      <c r="E283" s="28" t="s">
        <v>131</v>
      </c>
      <c r="F283" s="28" t="s">
        <v>92</v>
      </c>
      <c r="G283" s="28"/>
      <c r="H283" s="20">
        <v>100000</v>
      </c>
      <c r="I283" s="20">
        <v>100000</v>
      </c>
    </row>
    <row r="284" spans="1:9" x14ac:dyDescent="0.2">
      <c r="A284" s="1" t="s">
        <v>181</v>
      </c>
      <c r="B284" s="28" t="s">
        <v>72</v>
      </c>
      <c r="C284" s="28" t="s">
        <v>110</v>
      </c>
      <c r="D284" s="28" t="s">
        <v>108</v>
      </c>
      <c r="E284" s="28"/>
      <c r="F284" s="28"/>
      <c r="G284" s="28"/>
      <c r="H284" s="20">
        <f>H287+H285</f>
        <v>292772</v>
      </c>
      <c r="I284" s="20">
        <f>I287+I285</f>
        <v>292772</v>
      </c>
    </row>
    <row r="285" spans="1:9" x14ac:dyDescent="0.2">
      <c r="A285" s="1" t="s">
        <v>20</v>
      </c>
      <c r="B285" s="28" t="s">
        <v>72</v>
      </c>
      <c r="C285" s="28" t="s">
        <v>110</v>
      </c>
      <c r="D285" s="28" t="s">
        <v>108</v>
      </c>
      <c r="E285" s="28" t="s">
        <v>619</v>
      </c>
      <c r="F285" s="28"/>
      <c r="G285" s="28"/>
      <c r="H285" s="20">
        <f>H286</f>
        <v>212772</v>
      </c>
      <c r="I285" s="20">
        <f>I286</f>
        <v>212772</v>
      </c>
    </row>
    <row r="286" spans="1:9" ht="22.5" x14ac:dyDescent="0.2">
      <c r="A286" s="2" t="s">
        <v>199</v>
      </c>
      <c r="B286" s="28" t="s">
        <v>72</v>
      </c>
      <c r="C286" s="28" t="s">
        <v>110</v>
      </c>
      <c r="D286" s="28" t="s">
        <v>108</v>
      </c>
      <c r="E286" s="28" t="s">
        <v>619</v>
      </c>
      <c r="F286" s="28" t="s">
        <v>198</v>
      </c>
      <c r="G286" s="28"/>
      <c r="H286" s="20">
        <v>212772</v>
      </c>
      <c r="I286" s="20">
        <v>212772</v>
      </c>
    </row>
    <row r="287" spans="1:9" x14ac:dyDescent="0.2">
      <c r="A287" s="1" t="s">
        <v>124</v>
      </c>
      <c r="B287" s="28" t="s">
        <v>72</v>
      </c>
      <c r="C287" s="28" t="s">
        <v>110</v>
      </c>
      <c r="D287" s="28" t="s">
        <v>108</v>
      </c>
      <c r="E287" s="28" t="s">
        <v>264</v>
      </c>
      <c r="F287" s="28"/>
      <c r="G287" s="28"/>
      <c r="H287" s="20">
        <f t="shared" ref="H287:I288" si="46">H288</f>
        <v>80000</v>
      </c>
      <c r="I287" s="20">
        <f t="shared" si="46"/>
        <v>80000</v>
      </c>
    </row>
    <row r="288" spans="1:9" x14ac:dyDescent="0.2">
      <c r="A288" s="2" t="s">
        <v>20</v>
      </c>
      <c r="B288" s="28" t="s">
        <v>72</v>
      </c>
      <c r="C288" s="28" t="s">
        <v>110</v>
      </c>
      <c r="D288" s="28" t="s">
        <v>108</v>
      </c>
      <c r="E288" s="28" t="s">
        <v>134</v>
      </c>
      <c r="F288" s="28"/>
      <c r="G288" s="28"/>
      <c r="H288" s="20">
        <f t="shared" si="46"/>
        <v>80000</v>
      </c>
      <c r="I288" s="20">
        <f t="shared" si="46"/>
        <v>80000</v>
      </c>
    </row>
    <row r="289" spans="1:9" x14ac:dyDescent="0.2">
      <c r="A289" s="1" t="s">
        <v>436</v>
      </c>
      <c r="B289" s="28" t="s">
        <v>72</v>
      </c>
      <c r="C289" s="28" t="s">
        <v>110</v>
      </c>
      <c r="D289" s="28" t="s">
        <v>108</v>
      </c>
      <c r="E289" s="28" t="s">
        <v>134</v>
      </c>
      <c r="F289" s="28" t="s">
        <v>92</v>
      </c>
      <c r="G289" s="28"/>
      <c r="H289" s="20">
        <v>80000</v>
      </c>
      <c r="I289" s="20">
        <v>80000</v>
      </c>
    </row>
    <row r="290" spans="1:9" x14ac:dyDescent="0.2">
      <c r="A290" s="17" t="s">
        <v>182</v>
      </c>
      <c r="B290" s="28" t="s">
        <v>72</v>
      </c>
      <c r="C290" s="28" t="s">
        <v>156</v>
      </c>
      <c r="D290" s="28" t="s">
        <v>89</v>
      </c>
      <c r="E290" s="28"/>
      <c r="F290" s="28"/>
      <c r="G290" s="28"/>
      <c r="H290" s="20">
        <f t="shared" ref="H290:I291" si="47">H291</f>
        <v>9016629.4399999995</v>
      </c>
      <c r="I290" s="20">
        <f t="shared" si="47"/>
        <v>9009572.3599999994</v>
      </c>
    </row>
    <row r="291" spans="1:9" ht="22.5" x14ac:dyDescent="0.2">
      <c r="A291" s="16" t="s">
        <v>504</v>
      </c>
      <c r="B291" s="28" t="s">
        <v>72</v>
      </c>
      <c r="C291" s="28" t="s">
        <v>156</v>
      </c>
      <c r="D291" s="28" t="s">
        <v>89</v>
      </c>
      <c r="E291" s="28" t="s">
        <v>275</v>
      </c>
      <c r="F291" s="28"/>
      <c r="G291" s="28"/>
      <c r="H291" s="20">
        <f t="shared" si="47"/>
        <v>9016629.4399999995</v>
      </c>
      <c r="I291" s="20">
        <f t="shared" si="47"/>
        <v>9009572.3599999994</v>
      </c>
    </row>
    <row r="292" spans="1:9" ht="22.5" x14ac:dyDescent="0.2">
      <c r="A292" s="1" t="s">
        <v>422</v>
      </c>
      <c r="B292" s="28" t="s">
        <v>72</v>
      </c>
      <c r="C292" s="28" t="s">
        <v>156</v>
      </c>
      <c r="D292" s="28" t="s">
        <v>89</v>
      </c>
      <c r="E292" s="28" t="s">
        <v>421</v>
      </c>
      <c r="F292" s="28"/>
      <c r="G292" s="28"/>
      <c r="H292" s="20">
        <f>H295+H293</f>
        <v>9016629.4399999995</v>
      </c>
      <c r="I292" s="20">
        <f>I295+I293</f>
        <v>9009572.3599999994</v>
      </c>
    </row>
    <row r="293" spans="1:9" ht="22.5" x14ac:dyDescent="0.2">
      <c r="A293" s="1" t="s">
        <v>669</v>
      </c>
      <c r="B293" s="28" t="s">
        <v>72</v>
      </c>
      <c r="C293" s="28" t="s">
        <v>156</v>
      </c>
      <c r="D293" s="28" t="s">
        <v>89</v>
      </c>
      <c r="E293" s="28" t="s">
        <v>668</v>
      </c>
      <c r="F293" s="28"/>
      <c r="G293" s="28"/>
      <c r="H293" s="20">
        <f>H294</f>
        <v>114210</v>
      </c>
      <c r="I293" s="20">
        <f>I294</f>
        <v>114210</v>
      </c>
    </row>
    <row r="294" spans="1:9" x14ac:dyDescent="0.2">
      <c r="A294" s="37" t="s">
        <v>651</v>
      </c>
      <c r="B294" s="28" t="s">
        <v>72</v>
      </c>
      <c r="C294" s="28" t="s">
        <v>156</v>
      </c>
      <c r="D294" s="28" t="s">
        <v>89</v>
      </c>
      <c r="E294" s="28" t="s">
        <v>668</v>
      </c>
      <c r="F294" s="28" t="s">
        <v>650</v>
      </c>
      <c r="G294" s="28" t="s">
        <v>215</v>
      </c>
      <c r="H294" s="20">
        <v>114210</v>
      </c>
      <c r="I294" s="20">
        <v>114210</v>
      </c>
    </row>
    <row r="295" spans="1:9" ht="22.5" x14ac:dyDescent="0.2">
      <c r="A295" s="41" t="s">
        <v>607</v>
      </c>
      <c r="B295" s="28" t="s">
        <v>72</v>
      </c>
      <c r="C295" s="28" t="s">
        <v>156</v>
      </c>
      <c r="D295" s="28" t="s">
        <v>89</v>
      </c>
      <c r="E295" s="28" t="s">
        <v>359</v>
      </c>
      <c r="F295" s="28"/>
      <c r="G295" s="28"/>
      <c r="H295" s="20">
        <f>H296+H297+H298</f>
        <v>8902419.4399999995</v>
      </c>
      <c r="I295" s="20">
        <f>I296+I297+I298</f>
        <v>8895362.3599999994</v>
      </c>
    </row>
    <row r="296" spans="1:9" x14ac:dyDescent="0.2">
      <c r="A296" s="37" t="s">
        <v>651</v>
      </c>
      <c r="B296" s="28" t="s">
        <v>72</v>
      </c>
      <c r="C296" s="28" t="s">
        <v>156</v>
      </c>
      <c r="D296" s="28" t="s">
        <v>89</v>
      </c>
      <c r="E296" s="28" t="s">
        <v>359</v>
      </c>
      <c r="F296" s="28" t="s">
        <v>650</v>
      </c>
      <c r="G296" s="28"/>
      <c r="H296" s="20">
        <v>2871819.44</v>
      </c>
      <c r="I296" s="20">
        <v>2871819.44</v>
      </c>
    </row>
    <row r="297" spans="1:9" x14ac:dyDescent="0.2">
      <c r="A297" s="37" t="s">
        <v>651</v>
      </c>
      <c r="B297" s="28" t="s">
        <v>72</v>
      </c>
      <c r="C297" s="28" t="s">
        <v>156</v>
      </c>
      <c r="D297" s="28" t="s">
        <v>89</v>
      </c>
      <c r="E297" s="28" t="s">
        <v>359</v>
      </c>
      <c r="F297" s="28" t="s">
        <v>650</v>
      </c>
      <c r="G297" s="28" t="s">
        <v>215</v>
      </c>
      <c r="H297" s="20">
        <v>4558521.59</v>
      </c>
      <c r="I297" s="20">
        <v>4553187.1500000004</v>
      </c>
    </row>
    <row r="298" spans="1:9" x14ac:dyDescent="0.2">
      <c r="A298" s="37" t="s">
        <v>651</v>
      </c>
      <c r="B298" s="28" t="s">
        <v>72</v>
      </c>
      <c r="C298" s="28" t="s">
        <v>156</v>
      </c>
      <c r="D298" s="28" t="s">
        <v>89</v>
      </c>
      <c r="E298" s="28" t="s">
        <v>359</v>
      </c>
      <c r="F298" s="28" t="s">
        <v>650</v>
      </c>
      <c r="G298" s="28" t="s">
        <v>501</v>
      </c>
      <c r="H298" s="20">
        <v>1472078.41</v>
      </c>
      <c r="I298" s="20">
        <v>1470355.77</v>
      </c>
    </row>
    <row r="299" spans="1:9" x14ac:dyDescent="0.2">
      <c r="A299" s="37" t="s">
        <v>465</v>
      </c>
      <c r="B299" s="28" t="s">
        <v>72</v>
      </c>
      <c r="C299" s="28" t="s">
        <v>114</v>
      </c>
      <c r="D299" s="28" t="s">
        <v>84</v>
      </c>
      <c r="E299" s="28"/>
      <c r="F299" s="28"/>
      <c r="G299" s="28"/>
      <c r="H299" s="20">
        <f>H300+H311</f>
        <v>169475589</v>
      </c>
      <c r="I299" s="20">
        <f>I300+I311</f>
        <v>169475230.93000001</v>
      </c>
    </row>
    <row r="300" spans="1:9" x14ac:dyDescent="0.2">
      <c r="A300" s="2" t="s">
        <v>115</v>
      </c>
      <c r="B300" s="28" t="s">
        <v>72</v>
      </c>
      <c r="C300" s="28" t="s">
        <v>114</v>
      </c>
      <c r="D300" s="28" t="s">
        <v>86</v>
      </c>
      <c r="E300" s="28"/>
      <c r="F300" s="28"/>
      <c r="G300" s="28"/>
      <c r="H300" s="20">
        <f>H301</f>
        <v>5468540</v>
      </c>
      <c r="I300" s="20">
        <f>I301</f>
        <v>5468539.6399999997</v>
      </c>
    </row>
    <row r="301" spans="1:9" ht="22.5" x14ac:dyDescent="0.2">
      <c r="A301" s="16" t="s">
        <v>508</v>
      </c>
      <c r="B301" s="28" t="s">
        <v>72</v>
      </c>
      <c r="C301" s="28" t="s">
        <v>114</v>
      </c>
      <c r="D301" s="28" t="s">
        <v>86</v>
      </c>
      <c r="E301" s="28" t="s">
        <v>445</v>
      </c>
      <c r="F301" s="28"/>
      <c r="G301" s="28"/>
      <c r="H301" s="20">
        <f>H302+H305+H308</f>
        <v>5468540</v>
      </c>
      <c r="I301" s="20">
        <f>I302+I305+I308</f>
        <v>5468539.6399999997</v>
      </c>
    </row>
    <row r="302" spans="1:9" x14ac:dyDescent="0.2">
      <c r="A302" s="36" t="s">
        <v>26</v>
      </c>
      <c r="B302" s="28" t="s">
        <v>72</v>
      </c>
      <c r="C302" s="28" t="s">
        <v>114</v>
      </c>
      <c r="D302" s="28" t="s">
        <v>86</v>
      </c>
      <c r="E302" s="28" t="s">
        <v>360</v>
      </c>
      <c r="F302" s="28"/>
      <c r="G302" s="28"/>
      <c r="H302" s="20">
        <f>H303+H304</f>
        <v>4537340</v>
      </c>
      <c r="I302" s="20">
        <f>I303+I304</f>
        <v>4537340</v>
      </c>
    </row>
    <row r="303" spans="1:9" x14ac:dyDescent="0.2">
      <c r="A303" s="1" t="s">
        <v>436</v>
      </c>
      <c r="B303" s="28" t="s">
        <v>72</v>
      </c>
      <c r="C303" s="28" t="s">
        <v>114</v>
      </c>
      <c r="D303" s="28" t="s">
        <v>86</v>
      </c>
      <c r="E303" s="28" t="s">
        <v>360</v>
      </c>
      <c r="F303" s="28" t="s">
        <v>92</v>
      </c>
      <c r="G303" s="28"/>
      <c r="H303" s="20">
        <v>4260341</v>
      </c>
      <c r="I303" s="20">
        <v>4260341</v>
      </c>
    </row>
    <row r="304" spans="1:9" x14ac:dyDescent="0.2">
      <c r="A304" s="1" t="s">
        <v>100</v>
      </c>
      <c r="B304" s="28" t="s">
        <v>72</v>
      </c>
      <c r="C304" s="28" t="s">
        <v>114</v>
      </c>
      <c r="D304" s="28" t="s">
        <v>86</v>
      </c>
      <c r="E304" s="28" t="s">
        <v>360</v>
      </c>
      <c r="F304" s="28" t="s">
        <v>99</v>
      </c>
      <c r="G304" s="28"/>
      <c r="H304" s="20">
        <v>276999</v>
      </c>
      <c r="I304" s="20">
        <v>276999</v>
      </c>
    </row>
    <row r="305" spans="1:9" ht="22.5" x14ac:dyDescent="0.2">
      <c r="A305" s="16" t="s">
        <v>573</v>
      </c>
      <c r="B305" s="28" t="s">
        <v>72</v>
      </c>
      <c r="C305" s="28" t="s">
        <v>114</v>
      </c>
      <c r="D305" s="28" t="s">
        <v>86</v>
      </c>
      <c r="E305" s="30" t="s">
        <v>557</v>
      </c>
      <c r="F305" s="28"/>
      <c r="G305" s="28"/>
      <c r="H305" s="20">
        <f>H306+H307</f>
        <v>196000</v>
      </c>
      <c r="I305" s="20">
        <f>I306+I307</f>
        <v>195999.89</v>
      </c>
    </row>
    <row r="306" spans="1:9" x14ac:dyDescent="0.2">
      <c r="A306" s="16" t="s">
        <v>436</v>
      </c>
      <c r="B306" s="28" t="s">
        <v>72</v>
      </c>
      <c r="C306" s="28" t="s">
        <v>114</v>
      </c>
      <c r="D306" s="28" t="s">
        <v>86</v>
      </c>
      <c r="E306" s="30" t="s">
        <v>557</v>
      </c>
      <c r="F306" s="28" t="s">
        <v>92</v>
      </c>
      <c r="G306" s="28"/>
      <c r="H306" s="20">
        <v>20000</v>
      </c>
      <c r="I306" s="20">
        <v>19999.89</v>
      </c>
    </row>
    <row r="307" spans="1:9" x14ac:dyDescent="0.2">
      <c r="A307" s="16" t="s">
        <v>436</v>
      </c>
      <c r="B307" s="28" t="s">
        <v>72</v>
      </c>
      <c r="C307" s="28" t="s">
        <v>114</v>
      </c>
      <c r="D307" s="28" t="s">
        <v>86</v>
      </c>
      <c r="E307" s="30" t="s">
        <v>557</v>
      </c>
      <c r="F307" s="28" t="s">
        <v>92</v>
      </c>
      <c r="G307" s="28" t="s">
        <v>215</v>
      </c>
      <c r="H307" s="21">
        <v>176000</v>
      </c>
      <c r="I307" s="21">
        <v>176000</v>
      </c>
    </row>
    <row r="308" spans="1:9" ht="22.5" x14ac:dyDescent="0.2">
      <c r="A308" s="1" t="s">
        <v>612</v>
      </c>
      <c r="B308" s="28" t="s">
        <v>72</v>
      </c>
      <c r="C308" s="28" t="s">
        <v>114</v>
      </c>
      <c r="D308" s="28" t="s">
        <v>86</v>
      </c>
      <c r="E308" s="30" t="s">
        <v>613</v>
      </c>
      <c r="F308" s="28"/>
      <c r="G308" s="28"/>
      <c r="H308" s="20">
        <f>H309+H310</f>
        <v>735200</v>
      </c>
      <c r="I308" s="20">
        <f>I309+I310</f>
        <v>735199.75</v>
      </c>
    </row>
    <row r="309" spans="1:9" x14ac:dyDescent="0.2">
      <c r="A309" s="16" t="s">
        <v>436</v>
      </c>
      <c r="B309" s="28" t="s">
        <v>72</v>
      </c>
      <c r="C309" s="28" t="s">
        <v>114</v>
      </c>
      <c r="D309" s="28" t="s">
        <v>86</v>
      </c>
      <c r="E309" s="30" t="s">
        <v>613</v>
      </c>
      <c r="F309" s="28" t="s">
        <v>92</v>
      </c>
      <c r="G309" s="28"/>
      <c r="H309" s="20">
        <v>30000</v>
      </c>
      <c r="I309" s="20">
        <v>29999.75</v>
      </c>
    </row>
    <row r="310" spans="1:9" x14ac:dyDescent="0.2">
      <c r="A310" s="16" t="s">
        <v>436</v>
      </c>
      <c r="B310" s="28" t="s">
        <v>72</v>
      </c>
      <c r="C310" s="28" t="s">
        <v>114</v>
      </c>
      <c r="D310" s="28" t="s">
        <v>86</v>
      </c>
      <c r="E310" s="30" t="s">
        <v>613</v>
      </c>
      <c r="F310" s="28" t="s">
        <v>92</v>
      </c>
      <c r="G310" s="28" t="s">
        <v>215</v>
      </c>
      <c r="H310" s="21">
        <v>705200</v>
      </c>
      <c r="I310" s="21">
        <v>705200</v>
      </c>
    </row>
    <row r="311" spans="1:9" x14ac:dyDescent="0.2">
      <c r="A311" s="16" t="s">
        <v>466</v>
      </c>
      <c r="B311" s="28" t="s">
        <v>72</v>
      </c>
      <c r="C311" s="28" t="s">
        <v>114</v>
      </c>
      <c r="D311" s="28" t="s">
        <v>106</v>
      </c>
      <c r="E311" s="28"/>
      <c r="F311" s="28"/>
      <c r="G311" s="28"/>
      <c r="H311" s="21">
        <f>H312</f>
        <v>164007049</v>
      </c>
      <c r="I311" s="21">
        <f>I312</f>
        <v>164006691.29000002</v>
      </c>
    </row>
    <row r="312" spans="1:9" ht="22.5" x14ac:dyDescent="0.2">
      <c r="A312" s="16" t="s">
        <v>508</v>
      </c>
      <c r="B312" s="28" t="s">
        <v>72</v>
      </c>
      <c r="C312" s="28" t="s">
        <v>114</v>
      </c>
      <c r="D312" s="28" t="s">
        <v>106</v>
      </c>
      <c r="E312" s="28" t="s">
        <v>445</v>
      </c>
      <c r="F312" s="28"/>
      <c r="G312" s="28"/>
      <c r="H312" s="21">
        <f>H315+H313</f>
        <v>164007049</v>
      </c>
      <c r="I312" s="21">
        <f>I315+I313</f>
        <v>164006691.29000002</v>
      </c>
    </row>
    <row r="313" spans="1:9" x14ac:dyDescent="0.2">
      <c r="A313" s="9" t="s">
        <v>621</v>
      </c>
      <c r="B313" s="28" t="s">
        <v>72</v>
      </c>
      <c r="C313" s="28" t="s">
        <v>114</v>
      </c>
      <c r="D313" s="28" t="s">
        <v>106</v>
      </c>
      <c r="E313" s="28" t="s">
        <v>620</v>
      </c>
      <c r="F313" s="28"/>
      <c r="G313" s="28"/>
      <c r="H313" s="21">
        <f>H314</f>
        <v>101425980.87</v>
      </c>
      <c r="I313" s="21">
        <f>I314</f>
        <v>101425980.87</v>
      </c>
    </row>
    <row r="314" spans="1:9" ht="22.5" x14ac:dyDescent="0.2">
      <c r="A314" s="1" t="s">
        <v>199</v>
      </c>
      <c r="B314" s="28" t="s">
        <v>72</v>
      </c>
      <c r="C314" s="28" t="s">
        <v>114</v>
      </c>
      <c r="D314" s="28" t="s">
        <v>106</v>
      </c>
      <c r="E314" s="28" t="s">
        <v>620</v>
      </c>
      <c r="F314" s="28" t="s">
        <v>198</v>
      </c>
      <c r="G314" s="28"/>
      <c r="H314" s="21">
        <v>101425980.87</v>
      </c>
      <c r="I314" s="21">
        <v>101425980.87</v>
      </c>
    </row>
    <row r="315" spans="1:9" x14ac:dyDescent="0.2">
      <c r="A315" s="16" t="s">
        <v>468</v>
      </c>
      <c r="B315" s="28" t="s">
        <v>72</v>
      </c>
      <c r="C315" s="28" t="s">
        <v>114</v>
      </c>
      <c r="D315" s="28" t="s">
        <v>106</v>
      </c>
      <c r="E315" s="28" t="s">
        <v>467</v>
      </c>
      <c r="F315" s="28"/>
      <c r="G315" s="28"/>
      <c r="H315" s="20">
        <f>H316+H317</f>
        <v>62581068.130000003</v>
      </c>
      <c r="I315" s="20">
        <f>I316+I317</f>
        <v>62580710.420000002</v>
      </c>
    </row>
    <row r="316" spans="1:9" ht="22.5" x14ac:dyDescent="0.2">
      <c r="A316" s="1" t="s">
        <v>199</v>
      </c>
      <c r="B316" s="28" t="s">
        <v>72</v>
      </c>
      <c r="C316" s="28" t="s">
        <v>114</v>
      </c>
      <c r="D316" s="28" t="s">
        <v>106</v>
      </c>
      <c r="E316" s="28" t="s">
        <v>467</v>
      </c>
      <c r="F316" s="28" t="s">
        <v>198</v>
      </c>
      <c r="G316" s="28"/>
      <c r="H316" s="20">
        <v>62518.13</v>
      </c>
      <c r="I316" s="20">
        <v>62160.42</v>
      </c>
    </row>
    <row r="317" spans="1:9" ht="22.5" x14ac:dyDescent="0.2">
      <c r="A317" s="1" t="s">
        <v>199</v>
      </c>
      <c r="B317" s="28" t="s">
        <v>72</v>
      </c>
      <c r="C317" s="28" t="s">
        <v>114</v>
      </c>
      <c r="D317" s="28" t="s">
        <v>106</v>
      </c>
      <c r="E317" s="28" t="s">
        <v>467</v>
      </c>
      <c r="F317" s="28" t="s">
        <v>198</v>
      </c>
      <c r="G317" s="28" t="s">
        <v>215</v>
      </c>
      <c r="H317" s="21">
        <v>62518550</v>
      </c>
      <c r="I317" s="21">
        <v>62518550</v>
      </c>
    </row>
    <row r="318" spans="1:9" ht="22.5" x14ac:dyDescent="0.2">
      <c r="A318" s="1" t="s">
        <v>60</v>
      </c>
      <c r="B318" s="28" t="s">
        <v>70</v>
      </c>
      <c r="C318" s="4"/>
      <c r="D318" s="4"/>
      <c r="E318" s="4"/>
      <c r="F318" s="4"/>
      <c r="G318" s="4"/>
      <c r="H318" s="20">
        <f>H319+H326+H349+H367+H358</f>
        <v>56107202.909999996</v>
      </c>
      <c r="I318" s="20">
        <f>I319+I326+I349+I367+I358</f>
        <v>50933873.00999999</v>
      </c>
    </row>
    <row r="319" spans="1:9" x14ac:dyDescent="0.2">
      <c r="A319" s="1" t="s">
        <v>85</v>
      </c>
      <c r="B319" s="28" t="s">
        <v>70</v>
      </c>
      <c r="C319" s="28" t="s">
        <v>83</v>
      </c>
      <c r="D319" s="28" t="s">
        <v>84</v>
      </c>
      <c r="E319" s="4"/>
      <c r="F319" s="4"/>
      <c r="G319" s="4"/>
      <c r="H319" s="20">
        <f t="shared" ref="H319:I321" si="48">H320</f>
        <v>1190706.2</v>
      </c>
      <c r="I319" s="20">
        <f t="shared" si="48"/>
        <v>1162634.81</v>
      </c>
    </row>
    <row r="320" spans="1:9" x14ac:dyDescent="0.2">
      <c r="A320" s="2" t="s">
        <v>98</v>
      </c>
      <c r="B320" s="28" t="s">
        <v>70</v>
      </c>
      <c r="C320" s="28" t="s">
        <v>83</v>
      </c>
      <c r="D320" s="28" t="s">
        <v>96</v>
      </c>
      <c r="E320" s="4"/>
      <c r="F320" s="4"/>
      <c r="G320" s="4"/>
      <c r="H320" s="20">
        <f t="shared" si="48"/>
        <v>1190706.2</v>
      </c>
      <c r="I320" s="20">
        <f t="shared" si="48"/>
        <v>1162634.81</v>
      </c>
    </row>
    <row r="321" spans="1:9" x14ac:dyDescent="0.2">
      <c r="A321" s="16" t="s">
        <v>438</v>
      </c>
      <c r="B321" s="28" t="s">
        <v>70</v>
      </c>
      <c r="C321" s="28" t="s">
        <v>83</v>
      </c>
      <c r="D321" s="28" t="s">
        <v>96</v>
      </c>
      <c r="E321" s="28" t="s">
        <v>271</v>
      </c>
      <c r="F321" s="4"/>
      <c r="G321" s="4"/>
      <c r="H321" s="20">
        <f t="shared" si="48"/>
        <v>1190706.2</v>
      </c>
      <c r="I321" s="20">
        <f t="shared" si="48"/>
        <v>1162634.81</v>
      </c>
    </row>
    <row r="322" spans="1:9" x14ac:dyDescent="0.2">
      <c r="A322" s="16" t="s">
        <v>299</v>
      </c>
      <c r="B322" s="28" t="s">
        <v>70</v>
      </c>
      <c r="C322" s="28" t="s">
        <v>83</v>
      </c>
      <c r="D322" s="28" t="s">
        <v>96</v>
      </c>
      <c r="E322" s="28" t="s">
        <v>322</v>
      </c>
      <c r="F322" s="28"/>
      <c r="G322" s="28"/>
      <c r="H322" s="20">
        <f>H323+H324+H325</f>
        <v>1190706.2</v>
      </c>
      <c r="I322" s="20">
        <f>I323+I324+I325</f>
        <v>1162634.81</v>
      </c>
    </row>
    <row r="323" spans="1:9" ht="22.5" x14ac:dyDescent="0.2">
      <c r="A323" s="1" t="s">
        <v>618</v>
      </c>
      <c r="B323" s="28" t="s">
        <v>70</v>
      </c>
      <c r="C323" s="28" t="s">
        <v>83</v>
      </c>
      <c r="D323" s="28" t="s">
        <v>96</v>
      </c>
      <c r="E323" s="28" t="s">
        <v>322</v>
      </c>
      <c r="F323" s="28" t="s">
        <v>617</v>
      </c>
      <c r="G323" s="28"/>
      <c r="H323" s="20">
        <v>522143.7</v>
      </c>
      <c r="I323" s="20">
        <v>522143.7</v>
      </c>
    </row>
    <row r="324" spans="1:9" x14ac:dyDescent="0.2">
      <c r="A324" s="1" t="s">
        <v>317</v>
      </c>
      <c r="B324" s="28" t="s">
        <v>70</v>
      </c>
      <c r="C324" s="28" t="s">
        <v>83</v>
      </c>
      <c r="D324" s="28" t="s">
        <v>96</v>
      </c>
      <c r="E324" s="28" t="s">
        <v>322</v>
      </c>
      <c r="F324" s="28" t="s">
        <v>94</v>
      </c>
      <c r="G324" s="28"/>
      <c r="H324" s="20">
        <v>80000</v>
      </c>
      <c r="I324" s="20">
        <v>51928.61</v>
      </c>
    </row>
    <row r="325" spans="1:9" x14ac:dyDescent="0.2">
      <c r="A325" s="9" t="s">
        <v>627</v>
      </c>
      <c r="B325" s="28" t="s">
        <v>70</v>
      </c>
      <c r="C325" s="28" t="s">
        <v>83</v>
      </c>
      <c r="D325" s="28" t="s">
        <v>96</v>
      </c>
      <c r="E325" s="28" t="s">
        <v>322</v>
      </c>
      <c r="F325" s="28" t="s">
        <v>626</v>
      </c>
      <c r="G325" s="28"/>
      <c r="H325" s="20">
        <v>588562.5</v>
      </c>
      <c r="I325" s="20">
        <v>588562.5</v>
      </c>
    </row>
    <row r="326" spans="1:9" x14ac:dyDescent="0.2">
      <c r="A326" s="1" t="s">
        <v>103</v>
      </c>
      <c r="B326" s="28" t="s">
        <v>70</v>
      </c>
      <c r="C326" s="28" t="s">
        <v>89</v>
      </c>
      <c r="D326" s="28" t="s">
        <v>84</v>
      </c>
      <c r="E326" s="28"/>
      <c r="F326" s="28"/>
      <c r="G326" s="28"/>
      <c r="H326" s="20">
        <f>H327+H332</f>
        <v>22213781.300000001</v>
      </c>
      <c r="I326" s="20">
        <f>I327+I332</f>
        <v>22135082.469999999</v>
      </c>
    </row>
    <row r="327" spans="1:9" x14ac:dyDescent="0.2">
      <c r="A327" s="1" t="s">
        <v>107</v>
      </c>
      <c r="B327" s="28" t="s">
        <v>70</v>
      </c>
      <c r="C327" s="28" t="s">
        <v>89</v>
      </c>
      <c r="D327" s="28" t="s">
        <v>106</v>
      </c>
      <c r="E327" s="28"/>
      <c r="F327" s="28"/>
      <c r="G327" s="28"/>
      <c r="H327" s="20">
        <f t="shared" ref="H327:I329" si="49">H328</f>
        <v>1959000</v>
      </c>
      <c r="I327" s="20">
        <f t="shared" si="49"/>
        <v>1959000</v>
      </c>
    </row>
    <row r="328" spans="1:9" ht="22.5" x14ac:dyDescent="0.2">
      <c r="A328" s="1" t="s">
        <v>469</v>
      </c>
      <c r="B328" s="28" t="s">
        <v>70</v>
      </c>
      <c r="C328" s="28" t="s">
        <v>89</v>
      </c>
      <c r="D328" s="28" t="s">
        <v>106</v>
      </c>
      <c r="E328" s="28" t="s">
        <v>362</v>
      </c>
      <c r="F328" s="28"/>
      <c r="G328" s="28"/>
      <c r="H328" s="20">
        <f>H329+H331</f>
        <v>1959000</v>
      </c>
      <c r="I328" s="20">
        <f t="shared" ref="I328" si="50">I329+I331</f>
        <v>1959000</v>
      </c>
    </row>
    <row r="329" spans="1:9" x14ac:dyDescent="0.2">
      <c r="A329" s="1" t="s">
        <v>363</v>
      </c>
      <c r="B329" s="28" t="s">
        <v>70</v>
      </c>
      <c r="C329" s="28" t="s">
        <v>89</v>
      </c>
      <c r="D329" s="28" t="s">
        <v>106</v>
      </c>
      <c r="E329" s="28" t="s">
        <v>361</v>
      </c>
      <c r="F329" s="28"/>
      <c r="G329" s="28"/>
      <c r="H329" s="20">
        <f t="shared" si="49"/>
        <v>3000</v>
      </c>
      <c r="I329" s="20">
        <f t="shared" si="49"/>
        <v>3000</v>
      </c>
    </row>
    <row r="330" spans="1:9" x14ac:dyDescent="0.2">
      <c r="A330" s="52" t="s">
        <v>623</v>
      </c>
      <c r="B330" s="28" t="s">
        <v>70</v>
      </c>
      <c r="C330" s="28" t="s">
        <v>89</v>
      </c>
      <c r="D330" s="28" t="s">
        <v>106</v>
      </c>
      <c r="E330" s="28" t="s">
        <v>361</v>
      </c>
      <c r="F330" s="28" t="s">
        <v>622</v>
      </c>
      <c r="G330" s="28"/>
      <c r="H330" s="20">
        <v>3000</v>
      </c>
      <c r="I330" s="20">
        <v>3000</v>
      </c>
    </row>
    <row r="331" spans="1:9" x14ac:dyDescent="0.2">
      <c r="A331" s="52" t="s">
        <v>623</v>
      </c>
      <c r="B331" s="28" t="s">
        <v>70</v>
      </c>
      <c r="C331" s="28" t="s">
        <v>89</v>
      </c>
      <c r="D331" s="28" t="s">
        <v>106</v>
      </c>
      <c r="E331" s="28" t="s">
        <v>361</v>
      </c>
      <c r="F331" s="28" t="s">
        <v>622</v>
      </c>
      <c r="G331" s="28" t="s">
        <v>215</v>
      </c>
      <c r="H331" s="20">
        <v>1956000</v>
      </c>
      <c r="I331" s="20">
        <v>1956000</v>
      </c>
    </row>
    <row r="332" spans="1:9" x14ac:dyDescent="0.2">
      <c r="A332" s="1" t="s">
        <v>155</v>
      </c>
      <c r="B332" s="28" t="s">
        <v>70</v>
      </c>
      <c r="C332" s="28" t="s">
        <v>89</v>
      </c>
      <c r="D332" s="28" t="s">
        <v>109</v>
      </c>
      <c r="E332" s="28"/>
      <c r="F332" s="28"/>
      <c r="G332" s="28"/>
      <c r="H332" s="20">
        <f>H333+H336+H348</f>
        <v>20254781.300000001</v>
      </c>
      <c r="I332" s="20">
        <f>I333+I336+I347</f>
        <v>20176082.469999999</v>
      </c>
    </row>
    <row r="333" spans="1:9" x14ac:dyDescent="0.2">
      <c r="A333" s="16" t="s">
        <v>438</v>
      </c>
      <c r="B333" s="28" t="s">
        <v>70</v>
      </c>
      <c r="C333" s="28" t="s">
        <v>89</v>
      </c>
      <c r="D333" s="28" t="s">
        <v>109</v>
      </c>
      <c r="E333" s="28" t="s">
        <v>271</v>
      </c>
      <c r="F333" s="28"/>
      <c r="G333" s="28"/>
      <c r="H333" s="20">
        <f t="shared" ref="H333:I334" si="51">H334</f>
        <v>208000</v>
      </c>
      <c r="I333" s="20">
        <f t="shared" si="51"/>
        <v>208000</v>
      </c>
    </row>
    <row r="334" spans="1:9" x14ac:dyDescent="0.2">
      <c r="A334" s="1" t="s">
        <v>61</v>
      </c>
      <c r="B334" s="28" t="s">
        <v>70</v>
      </c>
      <c r="C334" s="28" t="s">
        <v>89</v>
      </c>
      <c r="D334" s="28" t="s">
        <v>109</v>
      </c>
      <c r="E334" s="28" t="s">
        <v>364</v>
      </c>
      <c r="F334" s="28"/>
      <c r="G334" s="28"/>
      <c r="H334" s="20">
        <f t="shared" si="51"/>
        <v>208000</v>
      </c>
      <c r="I334" s="20">
        <v>208000</v>
      </c>
    </row>
    <row r="335" spans="1:9" x14ac:dyDescent="0.2">
      <c r="A335" s="1" t="s">
        <v>436</v>
      </c>
      <c r="B335" s="28" t="s">
        <v>70</v>
      </c>
      <c r="C335" s="28" t="s">
        <v>89</v>
      </c>
      <c r="D335" s="28" t="s">
        <v>109</v>
      </c>
      <c r="E335" s="28" t="s">
        <v>364</v>
      </c>
      <c r="F335" s="28" t="s">
        <v>92</v>
      </c>
      <c r="G335" s="28"/>
      <c r="H335" s="20">
        <v>208000</v>
      </c>
      <c r="I335" s="20">
        <v>0</v>
      </c>
    </row>
    <row r="336" spans="1:9" x14ac:dyDescent="0.2">
      <c r="A336" s="16" t="s">
        <v>299</v>
      </c>
      <c r="B336" s="28" t="s">
        <v>70</v>
      </c>
      <c r="C336" s="28" t="s">
        <v>89</v>
      </c>
      <c r="D336" s="28" t="s">
        <v>109</v>
      </c>
      <c r="E336" s="28" t="s">
        <v>322</v>
      </c>
      <c r="F336" s="28"/>
      <c r="G336" s="28"/>
      <c r="H336" s="20">
        <f>SUM(H337:H346)</f>
        <v>19321325.990000002</v>
      </c>
      <c r="I336" s="20">
        <f t="shared" ref="I336" si="52">SUM(I337:I346)</f>
        <v>19242627.16</v>
      </c>
    </row>
    <row r="337" spans="1:9" x14ac:dyDescent="0.2">
      <c r="A337" s="9" t="s">
        <v>425</v>
      </c>
      <c r="B337" s="28" t="s">
        <v>70</v>
      </c>
      <c r="C337" s="28" t="s">
        <v>89</v>
      </c>
      <c r="D337" s="28" t="s">
        <v>109</v>
      </c>
      <c r="E337" s="28" t="s">
        <v>322</v>
      </c>
      <c r="F337" s="28" t="s">
        <v>88</v>
      </c>
      <c r="G337" s="28"/>
      <c r="H337" s="20">
        <v>13376652.789999999</v>
      </c>
      <c r="I337" s="20">
        <v>13362088.289999999</v>
      </c>
    </row>
    <row r="338" spans="1:9" x14ac:dyDescent="0.2">
      <c r="A338" s="9" t="s">
        <v>425</v>
      </c>
      <c r="B338" s="28" t="s">
        <v>70</v>
      </c>
      <c r="C338" s="28" t="s">
        <v>89</v>
      </c>
      <c r="D338" s="28" t="s">
        <v>109</v>
      </c>
      <c r="E338" s="28" t="s">
        <v>322</v>
      </c>
      <c r="F338" s="28" t="s">
        <v>88</v>
      </c>
      <c r="G338" s="28" t="s">
        <v>215</v>
      </c>
      <c r="H338" s="20">
        <v>145260</v>
      </c>
      <c r="I338" s="20">
        <v>145260</v>
      </c>
    </row>
    <row r="339" spans="1:9" ht="22.5" x14ac:dyDescent="0.2">
      <c r="A339" s="9" t="s">
        <v>427</v>
      </c>
      <c r="B339" s="28" t="s">
        <v>70</v>
      </c>
      <c r="C339" s="28" t="s">
        <v>89</v>
      </c>
      <c r="D339" s="28" t="s">
        <v>109</v>
      </c>
      <c r="E339" s="28" t="s">
        <v>322</v>
      </c>
      <c r="F339" s="28" t="s">
        <v>426</v>
      </c>
      <c r="G339" s="28"/>
      <c r="H339" s="20">
        <v>3890436.84</v>
      </c>
      <c r="I339" s="20">
        <v>3883531.25</v>
      </c>
    </row>
    <row r="340" spans="1:9" ht="22.5" x14ac:dyDescent="0.2">
      <c r="A340" s="9" t="s">
        <v>427</v>
      </c>
      <c r="B340" s="28" t="s">
        <v>70</v>
      </c>
      <c r="C340" s="28" t="s">
        <v>89</v>
      </c>
      <c r="D340" s="28" t="s">
        <v>109</v>
      </c>
      <c r="E340" s="28" t="s">
        <v>322</v>
      </c>
      <c r="F340" s="28" t="s">
        <v>426</v>
      </c>
      <c r="G340" s="28" t="s">
        <v>215</v>
      </c>
      <c r="H340" s="20">
        <v>43880</v>
      </c>
      <c r="I340" s="20">
        <v>43880</v>
      </c>
    </row>
    <row r="341" spans="1:9" x14ac:dyDescent="0.2">
      <c r="A341" s="1" t="s">
        <v>191</v>
      </c>
      <c r="B341" s="28" t="s">
        <v>70</v>
      </c>
      <c r="C341" s="28" t="s">
        <v>89</v>
      </c>
      <c r="D341" s="28" t="s">
        <v>109</v>
      </c>
      <c r="E341" s="28" t="s">
        <v>322</v>
      </c>
      <c r="F341" s="28" t="s">
        <v>190</v>
      </c>
      <c r="G341" s="28"/>
      <c r="H341" s="20">
        <v>1137496</v>
      </c>
      <c r="I341" s="20">
        <v>1137496</v>
      </c>
    </row>
    <row r="342" spans="1:9" x14ac:dyDescent="0.2">
      <c r="A342" s="1" t="s">
        <v>436</v>
      </c>
      <c r="B342" s="28" t="s">
        <v>70</v>
      </c>
      <c r="C342" s="28" t="s">
        <v>89</v>
      </c>
      <c r="D342" s="28" t="s">
        <v>109</v>
      </c>
      <c r="E342" s="28" t="s">
        <v>322</v>
      </c>
      <c r="F342" s="28" t="s">
        <v>92</v>
      </c>
      <c r="G342" s="28"/>
      <c r="H342" s="20">
        <v>692729.81</v>
      </c>
      <c r="I342" s="20">
        <v>635587.22</v>
      </c>
    </row>
    <row r="343" spans="1:9" x14ac:dyDescent="0.2">
      <c r="A343" s="1" t="s">
        <v>457</v>
      </c>
      <c r="B343" s="28" t="s">
        <v>70</v>
      </c>
      <c r="C343" s="28" t="s">
        <v>89</v>
      </c>
      <c r="D343" s="28" t="s">
        <v>109</v>
      </c>
      <c r="E343" s="28" t="s">
        <v>322</v>
      </c>
      <c r="F343" s="28" t="s">
        <v>456</v>
      </c>
      <c r="G343" s="28"/>
      <c r="H343" s="20">
        <v>15754.85</v>
      </c>
      <c r="I343" s="20">
        <v>15668.7</v>
      </c>
    </row>
    <row r="344" spans="1:9" x14ac:dyDescent="0.2">
      <c r="A344" s="1" t="s">
        <v>95</v>
      </c>
      <c r="B344" s="28" t="s">
        <v>70</v>
      </c>
      <c r="C344" s="28" t="s">
        <v>89</v>
      </c>
      <c r="D344" s="28" t="s">
        <v>109</v>
      </c>
      <c r="E344" s="28" t="s">
        <v>322</v>
      </c>
      <c r="F344" s="28" t="s">
        <v>93</v>
      </c>
      <c r="G344" s="28"/>
      <c r="H344" s="20">
        <v>10000</v>
      </c>
      <c r="I344" s="20">
        <v>10000</v>
      </c>
    </row>
    <row r="345" spans="1:9" x14ac:dyDescent="0.2">
      <c r="A345" s="1" t="s">
        <v>317</v>
      </c>
      <c r="B345" s="28" t="s">
        <v>70</v>
      </c>
      <c r="C345" s="28" t="s">
        <v>89</v>
      </c>
      <c r="D345" s="28" t="s">
        <v>109</v>
      </c>
      <c r="E345" s="28" t="s">
        <v>322</v>
      </c>
      <c r="F345" s="28" t="s">
        <v>94</v>
      </c>
      <c r="G345" s="28"/>
      <c r="H345" s="20">
        <v>9115.69</v>
      </c>
      <c r="I345" s="20">
        <v>9115.69</v>
      </c>
    </row>
    <row r="346" spans="1:9" x14ac:dyDescent="0.2">
      <c r="A346" s="1" t="s">
        <v>627</v>
      </c>
      <c r="B346" s="28" t="s">
        <v>70</v>
      </c>
      <c r="C346" s="28" t="s">
        <v>89</v>
      </c>
      <c r="D346" s="28" t="s">
        <v>109</v>
      </c>
      <c r="E346" s="28" t="s">
        <v>322</v>
      </c>
      <c r="F346" s="28" t="s">
        <v>626</v>
      </c>
      <c r="G346" s="28"/>
      <c r="H346" s="20">
        <v>0.01</v>
      </c>
      <c r="I346" s="20">
        <v>0.01</v>
      </c>
    </row>
    <row r="347" spans="1:9" ht="22.5" x14ac:dyDescent="0.2">
      <c r="A347" s="1" t="s">
        <v>202</v>
      </c>
      <c r="B347" s="28" t="s">
        <v>70</v>
      </c>
      <c r="C347" s="28" t="s">
        <v>89</v>
      </c>
      <c r="D347" s="28" t="s">
        <v>109</v>
      </c>
      <c r="E347" s="28" t="s">
        <v>365</v>
      </c>
      <c r="F347" s="28"/>
      <c r="G347" s="28"/>
      <c r="H347" s="20">
        <f>H348</f>
        <v>725455.31</v>
      </c>
      <c r="I347" s="20">
        <f>I348</f>
        <v>725455.31</v>
      </c>
    </row>
    <row r="348" spans="1:9" x14ac:dyDescent="0.2">
      <c r="A348" s="1" t="s">
        <v>436</v>
      </c>
      <c r="B348" s="28" t="s">
        <v>70</v>
      </c>
      <c r="C348" s="28" t="s">
        <v>89</v>
      </c>
      <c r="D348" s="28" t="s">
        <v>109</v>
      </c>
      <c r="E348" s="28" t="s">
        <v>365</v>
      </c>
      <c r="F348" s="28" t="s">
        <v>92</v>
      </c>
      <c r="G348" s="28"/>
      <c r="H348" s="20">
        <v>725455.31</v>
      </c>
      <c r="I348" s="20">
        <v>725455.31</v>
      </c>
    </row>
    <row r="349" spans="1:9" x14ac:dyDescent="0.2">
      <c r="A349" s="1" t="s">
        <v>111</v>
      </c>
      <c r="B349" s="28" t="s">
        <v>70</v>
      </c>
      <c r="C349" s="28" t="s">
        <v>106</v>
      </c>
      <c r="D349" s="28" t="s">
        <v>84</v>
      </c>
      <c r="E349" s="28"/>
      <c r="F349" s="28"/>
      <c r="G349" s="28"/>
      <c r="H349" s="20">
        <f>H350+H354</f>
        <v>396215.41000000003</v>
      </c>
      <c r="I349" s="20">
        <f>I350+I354</f>
        <v>314869.08</v>
      </c>
    </row>
    <row r="350" spans="1:9" x14ac:dyDescent="0.2">
      <c r="A350" s="2" t="s">
        <v>201</v>
      </c>
      <c r="B350" s="30" t="s">
        <v>70</v>
      </c>
      <c r="C350" s="30" t="s">
        <v>106</v>
      </c>
      <c r="D350" s="30" t="s">
        <v>83</v>
      </c>
      <c r="E350" s="28"/>
      <c r="F350" s="28"/>
      <c r="G350" s="28"/>
      <c r="H350" s="20">
        <f>H352</f>
        <v>186756.88</v>
      </c>
      <c r="I350" s="20">
        <f>I352</f>
        <v>186756.88</v>
      </c>
    </row>
    <row r="351" spans="1:9" x14ac:dyDescent="0.2">
      <c r="A351" s="16" t="s">
        <v>438</v>
      </c>
      <c r="B351" s="28" t="s">
        <v>70</v>
      </c>
      <c r="C351" s="28" t="s">
        <v>106</v>
      </c>
      <c r="D351" s="28" t="s">
        <v>83</v>
      </c>
      <c r="E351" s="28" t="s">
        <v>271</v>
      </c>
      <c r="F351" s="28"/>
      <c r="G351" s="28"/>
      <c r="H351" s="20">
        <f t="shared" ref="H351:I352" si="53">H352</f>
        <v>186756.88</v>
      </c>
      <c r="I351" s="20">
        <f t="shared" si="53"/>
        <v>186756.88</v>
      </c>
    </row>
    <row r="352" spans="1:9" x14ac:dyDescent="0.2">
      <c r="A352" s="1" t="s">
        <v>432</v>
      </c>
      <c r="B352" s="30" t="s">
        <v>70</v>
      </c>
      <c r="C352" s="30" t="s">
        <v>106</v>
      </c>
      <c r="D352" s="30" t="s">
        <v>83</v>
      </c>
      <c r="E352" s="30" t="s">
        <v>366</v>
      </c>
      <c r="F352" s="28"/>
      <c r="G352" s="28"/>
      <c r="H352" s="20">
        <f t="shared" si="53"/>
        <v>186756.88</v>
      </c>
      <c r="I352" s="20">
        <f t="shared" si="53"/>
        <v>186756.88</v>
      </c>
    </row>
    <row r="353" spans="1:30" x14ac:dyDescent="0.2">
      <c r="A353" s="1" t="s">
        <v>436</v>
      </c>
      <c r="B353" s="30" t="s">
        <v>70</v>
      </c>
      <c r="C353" s="30" t="s">
        <v>106</v>
      </c>
      <c r="D353" s="30" t="s">
        <v>83</v>
      </c>
      <c r="E353" s="30" t="s">
        <v>366</v>
      </c>
      <c r="F353" s="28" t="s">
        <v>92</v>
      </c>
      <c r="G353" s="28"/>
      <c r="H353" s="20">
        <v>186756.88</v>
      </c>
      <c r="I353" s="20">
        <v>186756.88</v>
      </c>
    </row>
    <row r="354" spans="1:30" x14ac:dyDescent="0.2">
      <c r="A354" s="2" t="s">
        <v>194</v>
      </c>
      <c r="B354" s="30" t="s">
        <v>70</v>
      </c>
      <c r="C354" s="30" t="s">
        <v>106</v>
      </c>
      <c r="D354" s="30" t="s">
        <v>86</v>
      </c>
      <c r="E354" s="30"/>
      <c r="F354" s="28"/>
      <c r="G354" s="28"/>
      <c r="H354" s="20">
        <f>H356</f>
        <v>209458.53</v>
      </c>
      <c r="I354" s="20">
        <f>I356</f>
        <v>128112.2</v>
      </c>
    </row>
    <row r="355" spans="1:30" x14ac:dyDescent="0.2">
      <c r="A355" s="16" t="s">
        <v>438</v>
      </c>
      <c r="B355" s="28" t="s">
        <v>70</v>
      </c>
      <c r="C355" s="28" t="s">
        <v>106</v>
      </c>
      <c r="D355" s="28" t="s">
        <v>83</v>
      </c>
      <c r="E355" s="28" t="s">
        <v>271</v>
      </c>
      <c r="F355" s="28"/>
      <c r="G355" s="28"/>
      <c r="H355" s="20">
        <f t="shared" ref="H355:I356" si="54">H356</f>
        <v>209458.53</v>
      </c>
      <c r="I355" s="20">
        <f t="shared" si="54"/>
        <v>128112.2</v>
      </c>
    </row>
    <row r="356" spans="1:30" x14ac:dyDescent="0.2">
      <c r="A356" s="1" t="s">
        <v>432</v>
      </c>
      <c r="B356" s="30" t="s">
        <v>70</v>
      </c>
      <c r="C356" s="30" t="s">
        <v>106</v>
      </c>
      <c r="D356" s="30" t="s">
        <v>86</v>
      </c>
      <c r="E356" s="30" t="s">
        <v>366</v>
      </c>
      <c r="F356" s="28"/>
      <c r="G356" s="28"/>
      <c r="H356" s="20">
        <f t="shared" si="54"/>
        <v>209458.53</v>
      </c>
      <c r="I356" s="20">
        <f t="shared" si="54"/>
        <v>128112.2</v>
      </c>
    </row>
    <row r="357" spans="1:30" x14ac:dyDescent="0.2">
      <c r="A357" s="1" t="s">
        <v>436</v>
      </c>
      <c r="B357" s="30" t="s">
        <v>70</v>
      </c>
      <c r="C357" s="30" t="s">
        <v>106</v>
      </c>
      <c r="D357" s="30" t="s">
        <v>86</v>
      </c>
      <c r="E357" s="30" t="s">
        <v>366</v>
      </c>
      <c r="F357" s="28" t="s">
        <v>92</v>
      </c>
      <c r="G357" s="28"/>
      <c r="H357" s="20">
        <v>209458.53</v>
      </c>
      <c r="I357" s="20">
        <v>128112.2</v>
      </c>
    </row>
    <row r="358" spans="1:30" x14ac:dyDescent="0.2">
      <c r="A358" s="16" t="s">
        <v>157</v>
      </c>
      <c r="B358" s="30" t="s">
        <v>70</v>
      </c>
      <c r="C358" s="28" t="s">
        <v>156</v>
      </c>
      <c r="D358" s="28" t="s">
        <v>84</v>
      </c>
      <c r="E358" s="30"/>
      <c r="F358" s="28"/>
      <c r="G358" s="28"/>
      <c r="H358" s="20">
        <f t="shared" ref="H358:I360" si="55">H359</f>
        <v>29806500</v>
      </c>
      <c r="I358" s="20">
        <f t="shared" si="55"/>
        <v>24821286.649999999</v>
      </c>
    </row>
    <row r="359" spans="1:30" x14ac:dyDescent="0.2">
      <c r="A359" s="17" t="s">
        <v>182</v>
      </c>
      <c r="B359" s="30" t="s">
        <v>70</v>
      </c>
      <c r="C359" s="28" t="s">
        <v>156</v>
      </c>
      <c r="D359" s="28" t="s">
        <v>89</v>
      </c>
      <c r="E359" s="30"/>
      <c r="F359" s="28"/>
      <c r="G359" s="28"/>
      <c r="H359" s="20">
        <f t="shared" si="55"/>
        <v>29806500</v>
      </c>
      <c r="I359" s="20">
        <f t="shared" si="55"/>
        <v>24821286.649999999</v>
      </c>
    </row>
    <row r="360" spans="1:30" x14ac:dyDescent="0.2">
      <c r="A360" s="1" t="s">
        <v>479</v>
      </c>
      <c r="B360" s="30" t="s">
        <v>70</v>
      </c>
      <c r="C360" s="28" t="s">
        <v>156</v>
      </c>
      <c r="D360" s="28" t="s">
        <v>89</v>
      </c>
      <c r="E360" s="30" t="s">
        <v>301</v>
      </c>
      <c r="F360" s="28"/>
      <c r="G360" s="28"/>
      <c r="H360" s="20">
        <f t="shared" si="55"/>
        <v>29806500</v>
      </c>
      <c r="I360" s="20">
        <f t="shared" si="55"/>
        <v>24821286.649999999</v>
      </c>
    </row>
    <row r="361" spans="1:30" x14ac:dyDescent="0.2">
      <c r="A361" s="1" t="s">
        <v>270</v>
      </c>
      <c r="B361" s="30" t="s">
        <v>70</v>
      </c>
      <c r="C361" s="28" t="s">
        <v>156</v>
      </c>
      <c r="D361" s="28" t="s">
        <v>89</v>
      </c>
      <c r="E361" s="30" t="s">
        <v>311</v>
      </c>
      <c r="F361" s="28"/>
      <c r="G361" s="28"/>
      <c r="H361" s="20">
        <f t="shared" ref="H361:AD361" si="56">H362+H364</f>
        <v>29806500</v>
      </c>
      <c r="I361" s="20">
        <f t="shared" si="56"/>
        <v>24821286.649999999</v>
      </c>
      <c r="J361" s="20">
        <f t="shared" si="56"/>
        <v>0</v>
      </c>
      <c r="K361" s="20">
        <f t="shared" si="56"/>
        <v>0</v>
      </c>
      <c r="L361" s="20">
        <f t="shared" si="56"/>
        <v>0</v>
      </c>
      <c r="M361" s="20">
        <f t="shared" si="56"/>
        <v>0</v>
      </c>
      <c r="N361" s="20">
        <f t="shared" si="56"/>
        <v>0</v>
      </c>
      <c r="O361" s="20">
        <f t="shared" si="56"/>
        <v>0</v>
      </c>
      <c r="P361" s="20">
        <f t="shared" si="56"/>
        <v>0</v>
      </c>
      <c r="Q361" s="20">
        <f t="shared" si="56"/>
        <v>0</v>
      </c>
      <c r="R361" s="20">
        <f t="shared" si="56"/>
        <v>0</v>
      </c>
      <c r="S361" s="20">
        <f t="shared" si="56"/>
        <v>0</v>
      </c>
      <c r="T361" s="20">
        <f t="shared" si="56"/>
        <v>0</v>
      </c>
      <c r="U361" s="20">
        <f t="shared" si="56"/>
        <v>0</v>
      </c>
      <c r="V361" s="20">
        <f t="shared" si="56"/>
        <v>0</v>
      </c>
      <c r="W361" s="20">
        <f t="shared" si="56"/>
        <v>0</v>
      </c>
      <c r="X361" s="20">
        <f t="shared" si="56"/>
        <v>0</v>
      </c>
      <c r="Y361" s="20">
        <f t="shared" si="56"/>
        <v>0</v>
      </c>
      <c r="Z361" s="20">
        <f t="shared" si="56"/>
        <v>0</v>
      </c>
      <c r="AA361" s="20">
        <f t="shared" si="56"/>
        <v>0</v>
      </c>
      <c r="AB361" s="20">
        <f t="shared" si="56"/>
        <v>0</v>
      </c>
      <c r="AC361" s="20">
        <f t="shared" si="56"/>
        <v>0</v>
      </c>
      <c r="AD361" s="20">
        <f t="shared" si="56"/>
        <v>0</v>
      </c>
    </row>
    <row r="362" spans="1:30" ht="67.5" x14ac:dyDescent="0.2">
      <c r="A362" s="15" t="s">
        <v>552</v>
      </c>
      <c r="B362" s="30" t="s">
        <v>70</v>
      </c>
      <c r="C362" s="28" t="s">
        <v>156</v>
      </c>
      <c r="D362" s="28" t="s">
        <v>89</v>
      </c>
      <c r="E362" s="30" t="s">
        <v>551</v>
      </c>
      <c r="F362" s="28"/>
      <c r="G362" s="28"/>
      <c r="H362" s="20">
        <f>H363</f>
        <v>19089222.149999999</v>
      </c>
      <c r="I362" s="20">
        <f>I363</f>
        <v>14104008.800000001</v>
      </c>
    </row>
    <row r="363" spans="1:30" ht="22.5" x14ac:dyDescent="0.2">
      <c r="A363" s="16" t="s">
        <v>196</v>
      </c>
      <c r="B363" s="30" t="s">
        <v>70</v>
      </c>
      <c r="C363" s="28" t="s">
        <v>156</v>
      </c>
      <c r="D363" s="28" t="s">
        <v>89</v>
      </c>
      <c r="E363" s="30" t="s">
        <v>551</v>
      </c>
      <c r="F363" s="28" t="s">
        <v>195</v>
      </c>
      <c r="G363" s="28" t="s">
        <v>215</v>
      </c>
      <c r="H363" s="20">
        <v>19089222.149999999</v>
      </c>
      <c r="I363" s="20">
        <v>14104008.800000001</v>
      </c>
    </row>
    <row r="364" spans="1:30" ht="33.75" x14ac:dyDescent="0.2">
      <c r="A364" s="9" t="s">
        <v>625</v>
      </c>
      <c r="B364" s="30" t="s">
        <v>70</v>
      </c>
      <c r="C364" s="28" t="s">
        <v>156</v>
      </c>
      <c r="D364" s="28" t="s">
        <v>89</v>
      </c>
      <c r="E364" s="30" t="s">
        <v>624</v>
      </c>
      <c r="F364" s="28"/>
      <c r="G364" s="28"/>
      <c r="H364" s="20">
        <f>H365+H366</f>
        <v>10717277.85</v>
      </c>
      <c r="I364" s="20">
        <f>I365+I366</f>
        <v>10717277.85</v>
      </c>
    </row>
    <row r="365" spans="1:30" ht="22.5" x14ac:dyDescent="0.2">
      <c r="A365" s="16" t="s">
        <v>196</v>
      </c>
      <c r="B365" s="30" t="s">
        <v>70</v>
      </c>
      <c r="C365" s="28" t="s">
        <v>156</v>
      </c>
      <c r="D365" s="28" t="s">
        <v>89</v>
      </c>
      <c r="E365" s="30" t="s">
        <v>624</v>
      </c>
      <c r="F365" s="28" t="s">
        <v>195</v>
      </c>
      <c r="G365" s="28" t="s">
        <v>215</v>
      </c>
      <c r="H365" s="20">
        <v>2036288.33</v>
      </c>
      <c r="I365" s="20">
        <v>2036288.33</v>
      </c>
    </row>
    <row r="366" spans="1:30" ht="22.5" x14ac:dyDescent="0.2">
      <c r="A366" s="16" t="s">
        <v>196</v>
      </c>
      <c r="B366" s="30" t="s">
        <v>70</v>
      </c>
      <c r="C366" s="28" t="s">
        <v>156</v>
      </c>
      <c r="D366" s="28" t="s">
        <v>89</v>
      </c>
      <c r="E366" s="30" t="s">
        <v>624</v>
      </c>
      <c r="F366" s="28" t="s">
        <v>195</v>
      </c>
      <c r="G366" s="28" t="s">
        <v>501</v>
      </c>
      <c r="H366" s="20">
        <v>8680989.5199999996</v>
      </c>
      <c r="I366" s="20">
        <v>8680989.5199999996</v>
      </c>
    </row>
    <row r="367" spans="1:30" x14ac:dyDescent="0.2">
      <c r="A367" s="1" t="s">
        <v>159</v>
      </c>
      <c r="B367" s="28" t="s">
        <v>70</v>
      </c>
      <c r="C367" s="28" t="s">
        <v>109</v>
      </c>
      <c r="D367" s="28" t="s">
        <v>84</v>
      </c>
      <c r="E367" s="28"/>
      <c r="F367" s="28"/>
      <c r="G367" s="28"/>
      <c r="H367" s="20">
        <f t="shared" ref="H367:I370" si="57">H368</f>
        <v>2500000</v>
      </c>
      <c r="I367" s="20">
        <f t="shared" si="57"/>
        <v>2500000</v>
      </c>
    </row>
    <row r="368" spans="1:30" x14ac:dyDescent="0.2">
      <c r="A368" s="1" t="s">
        <v>160</v>
      </c>
      <c r="B368" s="28" t="s">
        <v>70</v>
      </c>
      <c r="C368" s="28" t="s">
        <v>109</v>
      </c>
      <c r="D368" s="28" t="s">
        <v>86</v>
      </c>
      <c r="E368" s="28"/>
      <c r="F368" s="28"/>
      <c r="G368" s="28"/>
      <c r="H368" s="20">
        <f t="shared" si="57"/>
        <v>2500000</v>
      </c>
      <c r="I368" s="20">
        <f t="shared" si="57"/>
        <v>2500000</v>
      </c>
    </row>
    <row r="369" spans="1:9" x14ac:dyDescent="0.2">
      <c r="A369" s="16" t="s">
        <v>438</v>
      </c>
      <c r="B369" s="28" t="s">
        <v>70</v>
      </c>
      <c r="C369" s="28" t="s">
        <v>109</v>
      </c>
      <c r="D369" s="28" t="s">
        <v>86</v>
      </c>
      <c r="E369" s="28" t="s">
        <v>271</v>
      </c>
      <c r="F369" s="28"/>
      <c r="G369" s="28"/>
      <c r="H369" s="20">
        <f t="shared" si="57"/>
        <v>2500000</v>
      </c>
      <c r="I369" s="20">
        <f t="shared" si="57"/>
        <v>2500000</v>
      </c>
    </row>
    <row r="370" spans="1:9" ht="33.75" x14ac:dyDescent="0.2">
      <c r="A370" s="1" t="s">
        <v>79</v>
      </c>
      <c r="B370" s="28" t="s">
        <v>70</v>
      </c>
      <c r="C370" s="28" t="s">
        <v>109</v>
      </c>
      <c r="D370" s="28" t="s">
        <v>86</v>
      </c>
      <c r="E370" s="28" t="s">
        <v>367</v>
      </c>
      <c r="F370" s="28"/>
      <c r="G370" s="28"/>
      <c r="H370" s="20">
        <f t="shared" si="57"/>
        <v>2500000</v>
      </c>
      <c r="I370" s="20">
        <f t="shared" si="57"/>
        <v>2500000</v>
      </c>
    </row>
    <row r="371" spans="1:9" ht="22.5" x14ac:dyDescent="0.2">
      <c r="A371" s="1" t="s">
        <v>369</v>
      </c>
      <c r="B371" s="28" t="s">
        <v>70</v>
      </c>
      <c r="C371" s="28" t="s">
        <v>109</v>
      </c>
      <c r="D371" s="28" t="s">
        <v>86</v>
      </c>
      <c r="E371" s="28" t="s">
        <v>367</v>
      </c>
      <c r="F371" s="28" t="s">
        <v>368</v>
      </c>
      <c r="G371" s="28"/>
      <c r="H371" s="20">
        <v>2500000</v>
      </c>
      <c r="I371" s="20">
        <v>2500000</v>
      </c>
    </row>
    <row r="372" spans="1:9" x14ac:dyDescent="0.2">
      <c r="A372" s="1" t="s">
        <v>62</v>
      </c>
      <c r="B372" s="28" t="s">
        <v>77</v>
      </c>
      <c r="C372" s="1"/>
      <c r="D372" s="1"/>
      <c r="E372" s="1"/>
      <c r="F372" s="1"/>
      <c r="G372" s="1"/>
      <c r="H372" s="20">
        <f>H374</f>
        <v>5660673.54</v>
      </c>
      <c r="I372" s="20">
        <f>I374</f>
        <v>5644830.4000000004</v>
      </c>
    </row>
    <row r="373" spans="1:9" x14ac:dyDescent="0.2">
      <c r="A373" s="1" t="s">
        <v>85</v>
      </c>
      <c r="B373" s="28" t="s">
        <v>77</v>
      </c>
      <c r="C373" s="28" t="s">
        <v>83</v>
      </c>
      <c r="D373" s="28" t="s">
        <v>84</v>
      </c>
      <c r="E373" s="1"/>
      <c r="F373" s="1"/>
      <c r="G373" s="1"/>
      <c r="H373" s="20">
        <f t="shared" ref="H373:I374" si="58">H374</f>
        <v>5660673.54</v>
      </c>
      <c r="I373" s="20">
        <f t="shared" si="58"/>
        <v>5644830.4000000004</v>
      </c>
    </row>
    <row r="374" spans="1:9" ht="22.5" x14ac:dyDescent="0.2">
      <c r="A374" s="1" t="s">
        <v>116</v>
      </c>
      <c r="B374" s="28" t="s">
        <v>77</v>
      </c>
      <c r="C374" s="28" t="s">
        <v>83</v>
      </c>
      <c r="D374" s="28" t="s">
        <v>112</v>
      </c>
      <c r="E374" s="28"/>
      <c r="F374" s="28"/>
      <c r="G374" s="28"/>
      <c r="H374" s="20">
        <f t="shared" si="58"/>
        <v>5660673.54</v>
      </c>
      <c r="I374" s="20">
        <f t="shared" si="58"/>
        <v>5644830.4000000004</v>
      </c>
    </row>
    <row r="375" spans="1:9" x14ac:dyDescent="0.2">
      <c r="A375" s="16" t="s">
        <v>438</v>
      </c>
      <c r="B375" s="28" t="s">
        <v>77</v>
      </c>
      <c r="C375" s="28" t="s">
        <v>83</v>
      </c>
      <c r="D375" s="28" t="s">
        <v>112</v>
      </c>
      <c r="E375" s="28" t="s">
        <v>271</v>
      </c>
      <c r="F375" s="28"/>
      <c r="G375" s="28"/>
      <c r="H375" s="20">
        <f>H376+H384</f>
        <v>5660673.54</v>
      </c>
      <c r="I375" s="20">
        <f>I376+I384</f>
        <v>5644830.4000000004</v>
      </c>
    </row>
    <row r="376" spans="1:9" x14ac:dyDescent="0.2">
      <c r="A376" s="16" t="s">
        <v>299</v>
      </c>
      <c r="B376" s="28" t="s">
        <v>77</v>
      </c>
      <c r="C376" s="28" t="s">
        <v>83</v>
      </c>
      <c r="D376" s="28" t="s">
        <v>112</v>
      </c>
      <c r="E376" s="28" t="s">
        <v>322</v>
      </c>
      <c r="F376" s="28"/>
      <c r="G376" s="28"/>
      <c r="H376" s="20">
        <f>SUM(H377:H383)</f>
        <v>3701923.23</v>
      </c>
      <c r="I376" s="20">
        <f>SUM(I377:I383)</f>
        <v>3700458.02</v>
      </c>
    </row>
    <row r="377" spans="1:9" x14ac:dyDescent="0.2">
      <c r="A377" s="9" t="s">
        <v>425</v>
      </c>
      <c r="B377" s="28" t="s">
        <v>77</v>
      </c>
      <c r="C377" s="28" t="s">
        <v>83</v>
      </c>
      <c r="D377" s="28" t="s">
        <v>112</v>
      </c>
      <c r="E377" s="28" t="s">
        <v>322</v>
      </c>
      <c r="F377" s="28" t="s">
        <v>88</v>
      </c>
      <c r="G377" s="28"/>
      <c r="H377" s="20">
        <v>2653724.1</v>
      </c>
      <c r="I377" s="20">
        <v>2653724.1</v>
      </c>
    </row>
    <row r="378" spans="1:9" x14ac:dyDescent="0.2">
      <c r="A378" s="9" t="s">
        <v>425</v>
      </c>
      <c r="B378" s="28" t="s">
        <v>77</v>
      </c>
      <c r="C378" s="28" t="s">
        <v>83</v>
      </c>
      <c r="D378" s="28" t="s">
        <v>112</v>
      </c>
      <c r="E378" s="28" t="s">
        <v>322</v>
      </c>
      <c r="F378" s="28" t="s">
        <v>88</v>
      </c>
      <c r="G378" s="28" t="s">
        <v>215</v>
      </c>
      <c r="H378" s="20">
        <v>20828</v>
      </c>
      <c r="I378" s="20">
        <v>20828</v>
      </c>
    </row>
    <row r="379" spans="1:9" ht="22.5" x14ac:dyDescent="0.2">
      <c r="A379" s="9" t="s">
        <v>427</v>
      </c>
      <c r="B379" s="28" t="s">
        <v>77</v>
      </c>
      <c r="C379" s="28" t="s">
        <v>83</v>
      </c>
      <c r="D379" s="28" t="s">
        <v>112</v>
      </c>
      <c r="E379" s="28" t="s">
        <v>322</v>
      </c>
      <c r="F379" s="28" t="s">
        <v>426</v>
      </c>
      <c r="G379" s="28"/>
      <c r="H379" s="20">
        <v>774480.13</v>
      </c>
      <c r="I379" s="20">
        <v>774480.13</v>
      </c>
    </row>
    <row r="380" spans="1:9" ht="22.5" x14ac:dyDescent="0.2">
      <c r="A380" s="9" t="s">
        <v>427</v>
      </c>
      <c r="B380" s="28" t="s">
        <v>77</v>
      </c>
      <c r="C380" s="28" t="s">
        <v>83</v>
      </c>
      <c r="D380" s="28" t="s">
        <v>112</v>
      </c>
      <c r="E380" s="28" t="s">
        <v>322</v>
      </c>
      <c r="F380" s="28" t="s">
        <v>426</v>
      </c>
      <c r="G380" s="28" t="s">
        <v>215</v>
      </c>
      <c r="H380" s="20">
        <v>6290</v>
      </c>
      <c r="I380" s="20">
        <v>6290</v>
      </c>
    </row>
    <row r="381" spans="1:9" x14ac:dyDescent="0.2">
      <c r="A381" s="1" t="s">
        <v>191</v>
      </c>
      <c r="B381" s="28" t="s">
        <v>77</v>
      </c>
      <c r="C381" s="28" t="s">
        <v>83</v>
      </c>
      <c r="D381" s="28" t="s">
        <v>112</v>
      </c>
      <c r="E381" s="28" t="s">
        <v>322</v>
      </c>
      <c r="F381" s="28" t="s">
        <v>190</v>
      </c>
      <c r="G381" s="28"/>
      <c r="H381" s="20">
        <v>176135.73</v>
      </c>
      <c r="I381" s="20">
        <v>174670.52</v>
      </c>
    </row>
    <row r="382" spans="1:9" x14ac:dyDescent="0.2">
      <c r="A382" s="1" t="s">
        <v>436</v>
      </c>
      <c r="B382" s="28" t="s">
        <v>77</v>
      </c>
      <c r="C382" s="28" t="s">
        <v>83</v>
      </c>
      <c r="D382" s="28" t="s">
        <v>112</v>
      </c>
      <c r="E382" s="28" t="s">
        <v>322</v>
      </c>
      <c r="F382" s="28" t="s">
        <v>92</v>
      </c>
      <c r="G382" s="28"/>
      <c r="H382" s="20">
        <v>70464.95</v>
      </c>
      <c r="I382" s="20">
        <v>70464.95</v>
      </c>
    </row>
    <row r="383" spans="1:9" x14ac:dyDescent="0.2">
      <c r="A383" s="1" t="s">
        <v>627</v>
      </c>
      <c r="B383" s="28" t="s">
        <v>77</v>
      </c>
      <c r="C383" s="28" t="s">
        <v>83</v>
      </c>
      <c r="D383" s="28" t="s">
        <v>112</v>
      </c>
      <c r="E383" s="28" t="s">
        <v>322</v>
      </c>
      <c r="F383" s="28" t="s">
        <v>626</v>
      </c>
      <c r="G383" s="28"/>
      <c r="H383" s="20">
        <v>0.32</v>
      </c>
      <c r="I383" s="20">
        <v>0.32</v>
      </c>
    </row>
    <row r="384" spans="1:9" x14ac:dyDescent="0.2">
      <c r="A384" s="1" t="s">
        <v>63</v>
      </c>
      <c r="B384" s="28" t="s">
        <v>77</v>
      </c>
      <c r="C384" s="28" t="s">
        <v>83</v>
      </c>
      <c r="D384" s="28" t="s">
        <v>112</v>
      </c>
      <c r="E384" s="28" t="s">
        <v>370</v>
      </c>
      <c r="F384" s="28"/>
      <c r="G384" s="28"/>
      <c r="H384" s="20">
        <f>SUM(H385:H388)</f>
        <v>1958750.31</v>
      </c>
      <c r="I384" s="20">
        <f>SUM(I385:I388)</f>
        <v>1944372.38</v>
      </c>
    </row>
    <row r="385" spans="1:31" x14ac:dyDescent="0.2">
      <c r="A385" s="9" t="s">
        <v>425</v>
      </c>
      <c r="B385" s="28" t="s">
        <v>77</v>
      </c>
      <c r="C385" s="28" t="s">
        <v>83</v>
      </c>
      <c r="D385" s="28" t="s">
        <v>112</v>
      </c>
      <c r="E385" s="28" t="s">
        <v>370</v>
      </c>
      <c r="F385" s="28" t="s">
        <v>88</v>
      </c>
      <c r="G385" s="28"/>
      <c r="H385" s="20">
        <v>1495926.55</v>
      </c>
      <c r="I385" s="20">
        <v>1493063.17</v>
      </c>
    </row>
    <row r="386" spans="1:31" x14ac:dyDescent="0.2">
      <c r="A386" s="9" t="s">
        <v>425</v>
      </c>
      <c r="B386" s="28" t="s">
        <v>77</v>
      </c>
      <c r="C386" s="28" t="s">
        <v>83</v>
      </c>
      <c r="D386" s="28" t="s">
        <v>112</v>
      </c>
      <c r="E386" s="28" t="s">
        <v>370</v>
      </c>
      <c r="F386" s="28" t="s">
        <v>88</v>
      </c>
      <c r="G386" s="28" t="s">
        <v>215</v>
      </c>
      <c r="H386" s="20">
        <v>21668</v>
      </c>
      <c r="I386" s="20">
        <v>21668</v>
      </c>
    </row>
    <row r="387" spans="1:31" ht="22.5" x14ac:dyDescent="0.2">
      <c r="A387" s="9" t="s">
        <v>427</v>
      </c>
      <c r="B387" s="28" t="s">
        <v>77</v>
      </c>
      <c r="C387" s="28" t="s">
        <v>83</v>
      </c>
      <c r="D387" s="28" t="s">
        <v>112</v>
      </c>
      <c r="E387" s="28" t="s">
        <v>370</v>
      </c>
      <c r="F387" s="28" t="s">
        <v>426</v>
      </c>
      <c r="G387" s="28"/>
      <c r="H387" s="20">
        <v>434611.76</v>
      </c>
      <c r="I387" s="20">
        <v>423097.21</v>
      </c>
    </row>
    <row r="388" spans="1:31" ht="22.5" x14ac:dyDescent="0.2">
      <c r="A388" s="9" t="s">
        <v>427</v>
      </c>
      <c r="B388" s="28" t="s">
        <v>77</v>
      </c>
      <c r="C388" s="28" t="s">
        <v>83</v>
      </c>
      <c r="D388" s="28" t="s">
        <v>112</v>
      </c>
      <c r="E388" s="28" t="s">
        <v>370</v>
      </c>
      <c r="F388" s="28" t="s">
        <v>426</v>
      </c>
      <c r="G388" s="28" t="s">
        <v>215</v>
      </c>
      <c r="H388" s="20">
        <v>6544</v>
      </c>
      <c r="I388" s="20">
        <v>6544</v>
      </c>
    </row>
    <row r="389" spans="1:31" x14ac:dyDescent="0.2">
      <c r="A389" s="1" t="s">
        <v>64</v>
      </c>
      <c r="B389" s="28" t="s">
        <v>73</v>
      </c>
      <c r="C389" s="4"/>
      <c r="D389" s="4"/>
      <c r="E389" s="4"/>
      <c r="F389" s="4"/>
      <c r="G389" s="4"/>
      <c r="H389" s="20">
        <f>H390+H407+H523</f>
        <v>225079061.87</v>
      </c>
      <c r="I389" s="20">
        <f>I390+I407+I523</f>
        <v>220155098.10999998</v>
      </c>
      <c r="AE389" s="58"/>
    </row>
    <row r="390" spans="1:31" x14ac:dyDescent="0.2">
      <c r="A390" s="1" t="s">
        <v>172</v>
      </c>
      <c r="B390" s="28" t="s">
        <v>73</v>
      </c>
      <c r="C390" s="28" t="s">
        <v>110</v>
      </c>
      <c r="D390" s="28" t="s">
        <v>84</v>
      </c>
      <c r="E390" s="28"/>
      <c r="F390" s="28"/>
      <c r="G390" s="28"/>
      <c r="H390" s="20">
        <f t="shared" ref="H390:I391" si="59">H391</f>
        <v>51486580</v>
      </c>
      <c r="I390" s="20">
        <f t="shared" si="59"/>
        <v>51483799.979999997</v>
      </c>
    </row>
    <row r="391" spans="1:31" x14ac:dyDescent="0.2">
      <c r="A391" s="1" t="s">
        <v>33</v>
      </c>
      <c r="B391" s="28" t="s">
        <v>73</v>
      </c>
      <c r="C391" s="28" t="s">
        <v>110</v>
      </c>
      <c r="D391" s="28" t="s">
        <v>97</v>
      </c>
      <c r="E391" s="28"/>
      <c r="F391" s="28"/>
      <c r="G391" s="28"/>
      <c r="H391" s="20">
        <f t="shared" si="59"/>
        <v>51486580</v>
      </c>
      <c r="I391" s="20">
        <f t="shared" si="59"/>
        <v>51483799.979999997</v>
      </c>
    </row>
    <row r="392" spans="1:31" ht="22.5" x14ac:dyDescent="0.2">
      <c r="A392" s="1" t="s">
        <v>28</v>
      </c>
      <c r="B392" s="28" t="s">
        <v>73</v>
      </c>
      <c r="C392" s="28" t="s">
        <v>110</v>
      </c>
      <c r="D392" s="28" t="s">
        <v>97</v>
      </c>
      <c r="E392" s="28" t="s">
        <v>290</v>
      </c>
      <c r="F392" s="28"/>
      <c r="G392" s="28"/>
      <c r="H392" s="20">
        <f>H393+H404+H397+H400</f>
        <v>51486580</v>
      </c>
      <c r="I392" s="20">
        <f>I393+I404+I397+I400</f>
        <v>51483799.979999997</v>
      </c>
    </row>
    <row r="393" spans="1:31" ht="22.5" x14ac:dyDescent="0.2">
      <c r="A393" s="1" t="s">
        <v>312</v>
      </c>
      <c r="B393" s="28" t="s">
        <v>73</v>
      </c>
      <c r="C393" s="28" t="s">
        <v>110</v>
      </c>
      <c r="D393" s="28" t="s">
        <v>97</v>
      </c>
      <c r="E393" s="28" t="s">
        <v>291</v>
      </c>
      <c r="F393" s="28"/>
      <c r="G393" s="28"/>
      <c r="H393" s="20">
        <f t="shared" ref="H393:I393" si="60">H394</f>
        <v>46449730</v>
      </c>
      <c r="I393" s="20">
        <f t="shared" si="60"/>
        <v>46449730</v>
      </c>
    </row>
    <row r="394" spans="1:31" ht="22.5" x14ac:dyDescent="0.2">
      <c r="A394" s="1" t="s">
        <v>470</v>
      </c>
      <c r="B394" s="28" t="s">
        <v>73</v>
      </c>
      <c r="C394" s="28" t="s">
        <v>110</v>
      </c>
      <c r="D394" s="28" t="s">
        <v>97</v>
      </c>
      <c r="E394" s="28" t="s">
        <v>371</v>
      </c>
      <c r="F394" s="28"/>
      <c r="G394" s="28"/>
      <c r="H394" s="20">
        <f>H395+H396</f>
        <v>46449730</v>
      </c>
      <c r="I394" s="20">
        <f t="shared" ref="I394" si="61">I395+I396</f>
        <v>46449730</v>
      </c>
    </row>
    <row r="395" spans="1:31" ht="33.75" x14ac:dyDescent="0.2">
      <c r="A395" s="16" t="s">
        <v>163</v>
      </c>
      <c r="B395" s="28" t="s">
        <v>73</v>
      </c>
      <c r="C395" s="28" t="s">
        <v>110</v>
      </c>
      <c r="D395" s="28" t="s">
        <v>97</v>
      </c>
      <c r="E395" s="28" t="s">
        <v>371</v>
      </c>
      <c r="F395" s="28" t="s">
        <v>161</v>
      </c>
      <c r="G395" s="28"/>
      <c r="H395" s="20">
        <v>46316750</v>
      </c>
      <c r="I395" s="20">
        <v>46316750</v>
      </c>
    </row>
    <row r="396" spans="1:31" ht="33.75" x14ac:dyDescent="0.2">
      <c r="A396" s="16" t="s">
        <v>163</v>
      </c>
      <c r="B396" s="28" t="s">
        <v>73</v>
      </c>
      <c r="C396" s="28" t="s">
        <v>110</v>
      </c>
      <c r="D396" s="28" t="s">
        <v>97</v>
      </c>
      <c r="E396" s="28" t="s">
        <v>371</v>
      </c>
      <c r="F396" s="28" t="s">
        <v>161</v>
      </c>
      <c r="G396" s="28" t="s">
        <v>215</v>
      </c>
      <c r="H396" s="20">
        <v>132980</v>
      </c>
      <c r="I396" s="20">
        <v>132980</v>
      </c>
    </row>
    <row r="397" spans="1:31" ht="22.5" x14ac:dyDescent="0.2">
      <c r="A397" s="16" t="s">
        <v>263</v>
      </c>
      <c r="B397" s="28" t="s">
        <v>73</v>
      </c>
      <c r="C397" s="28" t="s">
        <v>110</v>
      </c>
      <c r="D397" s="28" t="s">
        <v>97</v>
      </c>
      <c r="E397" s="28" t="s">
        <v>296</v>
      </c>
      <c r="F397" s="28"/>
      <c r="G397" s="28"/>
      <c r="H397" s="20">
        <f t="shared" ref="H397:I398" si="62">H398</f>
        <v>2130000</v>
      </c>
      <c r="I397" s="20">
        <f t="shared" si="62"/>
        <v>2129419.98</v>
      </c>
    </row>
    <row r="398" spans="1:31" ht="22.5" x14ac:dyDescent="0.2">
      <c r="A398" s="35" t="s">
        <v>529</v>
      </c>
      <c r="B398" s="28" t="s">
        <v>73</v>
      </c>
      <c r="C398" s="28" t="s">
        <v>110</v>
      </c>
      <c r="D398" s="28" t="s">
        <v>97</v>
      </c>
      <c r="E398" s="28" t="s">
        <v>538</v>
      </c>
      <c r="F398" s="28"/>
      <c r="G398" s="28"/>
      <c r="H398" s="20">
        <f t="shared" si="62"/>
        <v>2130000</v>
      </c>
      <c r="I398" s="20">
        <f t="shared" si="62"/>
        <v>2129419.98</v>
      </c>
    </row>
    <row r="399" spans="1:31" x14ac:dyDescent="0.2">
      <c r="A399" s="16" t="s">
        <v>164</v>
      </c>
      <c r="B399" s="28" t="s">
        <v>73</v>
      </c>
      <c r="C399" s="28" t="s">
        <v>110</v>
      </c>
      <c r="D399" s="28" t="s">
        <v>97</v>
      </c>
      <c r="E399" s="28" t="s">
        <v>538</v>
      </c>
      <c r="F399" s="28" t="s">
        <v>162</v>
      </c>
      <c r="G399" s="28"/>
      <c r="H399" s="20">
        <v>2130000</v>
      </c>
      <c r="I399" s="20">
        <v>2129419.98</v>
      </c>
    </row>
    <row r="400" spans="1:31" ht="22.5" x14ac:dyDescent="0.2">
      <c r="A400" s="17" t="s">
        <v>543</v>
      </c>
      <c r="B400" s="28" t="s">
        <v>73</v>
      </c>
      <c r="C400" s="28" t="s">
        <v>110</v>
      </c>
      <c r="D400" s="28" t="s">
        <v>97</v>
      </c>
      <c r="E400" s="30" t="s">
        <v>542</v>
      </c>
      <c r="F400" s="28"/>
      <c r="G400" s="28"/>
      <c r="H400" s="20">
        <f>SUM(H401:H403)</f>
        <v>2842950</v>
      </c>
      <c r="I400" s="20">
        <f>SUM(I401:I403)</f>
        <v>2842950</v>
      </c>
    </row>
    <row r="401" spans="1:30" x14ac:dyDescent="0.2">
      <c r="A401" s="17" t="s">
        <v>164</v>
      </c>
      <c r="B401" s="28" t="s">
        <v>73</v>
      </c>
      <c r="C401" s="28" t="s">
        <v>110</v>
      </c>
      <c r="D401" s="28" t="s">
        <v>97</v>
      </c>
      <c r="E401" s="30" t="s">
        <v>542</v>
      </c>
      <c r="F401" s="28" t="s">
        <v>162</v>
      </c>
      <c r="G401" s="28"/>
      <c r="H401" s="20">
        <v>258450</v>
      </c>
      <c r="I401" s="20">
        <v>258450</v>
      </c>
    </row>
    <row r="402" spans="1:30" x14ac:dyDescent="0.2">
      <c r="A402" s="17" t="s">
        <v>164</v>
      </c>
      <c r="B402" s="28" t="s">
        <v>73</v>
      </c>
      <c r="C402" s="28" t="s">
        <v>110</v>
      </c>
      <c r="D402" s="28" t="s">
        <v>97</v>
      </c>
      <c r="E402" s="30" t="s">
        <v>542</v>
      </c>
      <c r="F402" s="28" t="s">
        <v>162</v>
      </c>
      <c r="G402" s="28" t="s">
        <v>215</v>
      </c>
      <c r="H402" s="20">
        <v>103382.46</v>
      </c>
      <c r="I402" s="20">
        <v>103382.46</v>
      </c>
    </row>
    <row r="403" spans="1:30" x14ac:dyDescent="0.2">
      <c r="A403" s="17" t="s">
        <v>164</v>
      </c>
      <c r="B403" s="28" t="s">
        <v>73</v>
      </c>
      <c r="C403" s="28" t="s">
        <v>110</v>
      </c>
      <c r="D403" s="28" t="s">
        <v>97</v>
      </c>
      <c r="E403" s="30" t="s">
        <v>542</v>
      </c>
      <c r="F403" s="28" t="s">
        <v>162</v>
      </c>
      <c r="G403" s="28" t="s">
        <v>501</v>
      </c>
      <c r="H403" s="20">
        <v>2481117.54</v>
      </c>
      <c r="I403" s="20">
        <v>2481117.54</v>
      </c>
    </row>
    <row r="404" spans="1:30" x14ac:dyDescent="0.2">
      <c r="A404" s="16" t="s">
        <v>591</v>
      </c>
      <c r="B404" s="28" t="s">
        <v>73</v>
      </c>
      <c r="C404" s="28" t="s">
        <v>110</v>
      </c>
      <c r="D404" s="28" t="s">
        <v>97</v>
      </c>
      <c r="E404" s="28" t="s">
        <v>292</v>
      </c>
      <c r="F404" s="28"/>
      <c r="G404" s="28"/>
      <c r="H404" s="20">
        <f t="shared" ref="H404:I405" si="63">H405</f>
        <v>63900</v>
      </c>
      <c r="I404" s="20">
        <f t="shared" si="63"/>
        <v>61700</v>
      </c>
    </row>
    <row r="405" spans="1:30" ht="22.5" x14ac:dyDescent="0.2">
      <c r="A405" s="1" t="s">
        <v>592</v>
      </c>
      <c r="B405" s="28" t="s">
        <v>197</v>
      </c>
      <c r="C405" s="28" t="s">
        <v>110</v>
      </c>
      <c r="D405" s="28" t="s">
        <v>97</v>
      </c>
      <c r="E405" s="28" t="s">
        <v>471</v>
      </c>
      <c r="F405" s="28"/>
      <c r="G405" s="28"/>
      <c r="H405" s="20">
        <f t="shared" si="63"/>
        <v>63900</v>
      </c>
      <c r="I405" s="20">
        <f t="shared" si="63"/>
        <v>61700</v>
      </c>
    </row>
    <row r="406" spans="1:30" x14ac:dyDescent="0.2">
      <c r="A406" s="16" t="s">
        <v>164</v>
      </c>
      <c r="B406" s="28" t="s">
        <v>73</v>
      </c>
      <c r="C406" s="28" t="s">
        <v>110</v>
      </c>
      <c r="D406" s="28" t="s">
        <v>97</v>
      </c>
      <c r="E406" s="28" t="s">
        <v>471</v>
      </c>
      <c r="F406" s="28" t="s">
        <v>162</v>
      </c>
      <c r="G406" s="28"/>
      <c r="H406" s="20">
        <v>63900</v>
      </c>
      <c r="I406" s="20">
        <v>61700</v>
      </c>
    </row>
    <row r="407" spans="1:30" x14ac:dyDescent="0.2">
      <c r="A407" s="1" t="s">
        <v>174</v>
      </c>
      <c r="B407" s="28" t="s">
        <v>73</v>
      </c>
      <c r="C407" s="28" t="s">
        <v>101</v>
      </c>
      <c r="D407" s="28" t="s">
        <v>84</v>
      </c>
      <c r="E407" s="28"/>
      <c r="F407" s="28"/>
      <c r="G407" s="28"/>
      <c r="H407" s="20">
        <f>H408+H496</f>
        <v>171042769.37</v>
      </c>
      <c r="I407" s="20">
        <f>I408+I496</f>
        <v>166121585.63</v>
      </c>
    </row>
    <row r="408" spans="1:30" x14ac:dyDescent="0.2">
      <c r="A408" s="1" t="s">
        <v>175</v>
      </c>
      <c r="B408" s="28" t="s">
        <v>73</v>
      </c>
      <c r="C408" s="28" t="s">
        <v>101</v>
      </c>
      <c r="D408" s="28" t="s">
        <v>83</v>
      </c>
      <c r="E408" s="28"/>
      <c r="F408" s="28"/>
      <c r="G408" s="28"/>
      <c r="H408" s="20">
        <f>H487+H409+H483+H490</f>
        <v>145430432.28999999</v>
      </c>
      <c r="I408" s="20">
        <f>I487+I409+I483+I490</f>
        <v>140810666.88</v>
      </c>
    </row>
    <row r="409" spans="1:30" ht="22.5" x14ac:dyDescent="0.2">
      <c r="A409" s="1" t="s">
        <v>28</v>
      </c>
      <c r="B409" s="28" t="s">
        <v>73</v>
      </c>
      <c r="C409" s="28" t="s">
        <v>101</v>
      </c>
      <c r="D409" s="28" t="s">
        <v>83</v>
      </c>
      <c r="E409" s="28" t="s">
        <v>290</v>
      </c>
      <c r="F409" s="28"/>
      <c r="G409" s="28"/>
      <c r="H409" s="20">
        <f>H410+H415+H429+H437+H480</f>
        <v>144018053.28999999</v>
      </c>
      <c r="I409" s="20">
        <f>I410+I415+I429+I437+I480</f>
        <v>139398290.22</v>
      </c>
      <c r="J409" s="20">
        <f t="shared" ref="J409:AD409" si="64">J410+J415+J429+J437</f>
        <v>0</v>
      </c>
      <c r="K409" s="20">
        <f t="shared" si="64"/>
        <v>0</v>
      </c>
      <c r="L409" s="20">
        <f t="shared" si="64"/>
        <v>0</v>
      </c>
      <c r="M409" s="20">
        <f t="shared" si="64"/>
        <v>0</v>
      </c>
      <c r="N409" s="20">
        <f t="shared" si="64"/>
        <v>0</v>
      </c>
      <c r="O409" s="20">
        <f t="shared" si="64"/>
        <v>0</v>
      </c>
      <c r="P409" s="20">
        <f t="shared" si="64"/>
        <v>0</v>
      </c>
      <c r="Q409" s="20">
        <f t="shared" si="64"/>
        <v>0</v>
      </c>
      <c r="R409" s="20">
        <f t="shared" si="64"/>
        <v>0</v>
      </c>
      <c r="S409" s="20">
        <f t="shared" si="64"/>
        <v>0</v>
      </c>
      <c r="T409" s="20">
        <f t="shared" si="64"/>
        <v>0</v>
      </c>
      <c r="U409" s="20">
        <f t="shared" si="64"/>
        <v>0</v>
      </c>
      <c r="V409" s="20">
        <f t="shared" si="64"/>
        <v>0</v>
      </c>
      <c r="W409" s="20">
        <f t="shared" si="64"/>
        <v>0</v>
      </c>
      <c r="X409" s="20">
        <f t="shared" si="64"/>
        <v>0</v>
      </c>
      <c r="Y409" s="20">
        <f t="shared" si="64"/>
        <v>0</v>
      </c>
      <c r="Z409" s="20">
        <f t="shared" si="64"/>
        <v>0</v>
      </c>
      <c r="AA409" s="20">
        <f t="shared" si="64"/>
        <v>0</v>
      </c>
      <c r="AB409" s="20">
        <f t="shared" si="64"/>
        <v>0</v>
      </c>
      <c r="AC409" s="20">
        <f t="shared" si="64"/>
        <v>0</v>
      </c>
      <c r="AD409" s="20">
        <f t="shared" si="64"/>
        <v>0</v>
      </c>
    </row>
    <row r="410" spans="1:30" ht="22.5" x14ac:dyDescent="0.2">
      <c r="A410" s="1" t="s">
        <v>29</v>
      </c>
      <c r="B410" s="28" t="s">
        <v>73</v>
      </c>
      <c r="C410" s="28" t="s">
        <v>101</v>
      </c>
      <c r="D410" s="28" t="s">
        <v>83</v>
      </c>
      <c r="E410" s="28" t="s">
        <v>293</v>
      </c>
      <c r="F410" s="28"/>
      <c r="G410" s="28"/>
      <c r="H410" s="20">
        <f>H411+H413</f>
        <v>79457180</v>
      </c>
      <c r="I410" s="20">
        <f>I412+I414</f>
        <v>79457180</v>
      </c>
    </row>
    <row r="411" spans="1:30" ht="22.5" x14ac:dyDescent="0.2">
      <c r="A411" s="1" t="s">
        <v>473</v>
      </c>
      <c r="B411" s="28" t="s">
        <v>73</v>
      </c>
      <c r="C411" s="28" t="s">
        <v>101</v>
      </c>
      <c r="D411" s="28" t="s">
        <v>83</v>
      </c>
      <c r="E411" s="28" t="s">
        <v>372</v>
      </c>
      <c r="F411" s="28"/>
      <c r="G411" s="28"/>
      <c r="H411" s="20">
        <f>H412</f>
        <v>77068330</v>
      </c>
      <c r="I411" s="20">
        <f>I412</f>
        <v>77068330</v>
      </c>
    </row>
    <row r="412" spans="1:30" ht="33.75" x14ac:dyDescent="0.2">
      <c r="A412" s="16" t="s">
        <v>163</v>
      </c>
      <c r="B412" s="28" t="s">
        <v>73</v>
      </c>
      <c r="C412" s="28" t="s">
        <v>101</v>
      </c>
      <c r="D412" s="28" t="s">
        <v>83</v>
      </c>
      <c r="E412" s="28" t="s">
        <v>372</v>
      </c>
      <c r="F412" s="28" t="s">
        <v>161</v>
      </c>
      <c r="G412" s="28"/>
      <c r="H412" s="20">
        <v>77068330</v>
      </c>
      <c r="I412" s="20">
        <v>77068330</v>
      </c>
    </row>
    <row r="413" spans="1:30" ht="22.5" x14ac:dyDescent="0.2">
      <c r="A413" s="16" t="s">
        <v>472</v>
      </c>
      <c r="B413" s="28" t="s">
        <v>73</v>
      </c>
      <c r="C413" s="28" t="s">
        <v>101</v>
      </c>
      <c r="D413" s="28" t="s">
        <v>83</v>
      </c>
      <c r="E413" s="28" t="s">
        <v>373</v>
      </c>
      <c r="F413" s="28"/>
      <c r="G413" s="28"/>
      <c r="H413" s="20">
        <f>H414</f>
        <v>2388850</v>
      </c>
      <c r="I413" s="20">
        <f>I414</f>
        <v>2388850</v>
      </c>
    </row>
    <row r="414" spans="1:30" ht="33.75" x14ac:dyDescent="0.2">
      <c r="A414" s="16" t="s">
        <v>163</v>
      </c>
      <c r="B414" s="28" t="s">
        <v>73</v>
      </c>
      <c r="C414" s="28" t="s">
        <v>101</v>
      </c>
      <c r="D414" s="28" t="s">
        <v>83</v>
      </c>
      <c r="E414" s="28" t="s">
        <v>373</v>
      </c>
      <c r="F414" s="28" t="s">
        <v>161</v>
      </c>
      <c r="G414" s="28"/>
      <c r="H414" s="20">
        <v>2388850</v>
      </c>
      <c r="I414" s="20">
        <v>2388850</v>
      </c>
    </row>
    <row r="415" spans="1:30" x14ac:dyDescent="0.2">
      <c r="A415" s="16" t="s">
        <v>314</v>
      </c>
      <c r="B415" s="28" t="s">
        <v>73</v>
      </c>
      <c r="C415" s="28" t="s">
        <v>101</v>
      </c>
      <c r="D415" s="28" t="s">
        <v>83</v>
      </c>
      <c r="E415" s="28" t="s">
        <v>294</v>
      </c>
      <c r="F415" s="28"/>
      <c r="G415" s="28"/>
      <c r="H415" s="20">
        <f>H416+H426</f>
        <v>33926529.75</v>
      </c>
      <c r="I415" s="20">
        <f>I416+I426</f>
        <v>31416606.620000005</v>
      </c>
    </row>
    <row r="416" spans="1:30" x14ac:dyDescent="0.2">
      <c r="A416" s="16" t="s">
        <v>474</v>
      </c>
      <c r="B416" s="28" t="s">
        <v>73</v>
      </c>
      <c r="C416" s="28" t="s">
        <v>101</v>
      </c>
      <c r="D416" s="28" t="s">
        <v>83</v>
      </c>
      <c r="E416" s="28" t="s">
        <v>374</v>
      </c>
      <c r="F416" s="28"/>
      <c r="G416" s="28"/>
      <c r="H416" s="20">
        <f>H417+H418+H419+H420+H421+H422+H423+H424+H425</f>
        <v>31522564.75</v>
      </c>
      <c r="I416" s="20">
        <f>I417+I418+I419+I420+I421+I422+I423+I424+I425</f>
        <v>29012641.620000005</v>
      </c>
    </row>
    <row r="417" spans="1:9" x14ac:dyDescent="0.2">
      <c r="A417" s="9" t="s">
        <v>429</v>
      </c>
      <c r="B417" s="28" t="s">
        <v>73</v>
      </c>
      <c r="C417" s="28" t="s">
        <v>101</v>
      </c>
      <c r="D417" s="28" t="s">
        <v>83</v>
      </c>
      <c r="E417" s="28" t="s">
        <v>374</v>
      </c>
      <c r="F417" s="28" t="s">
        <v>176</v>
      </c>
      <c r="G417" s="28"/>
      <c r="H417" s="20">
        <v>21251110</v>
      </c>
      <c r="I417" s="20">
        <v>19589990.82</v>
      </c>
    </row>
    <row r="418" spans="1:9" x14ac:dyDescent="0.2">
      <c r="A418" s="9" t="s">
        <v>178</v>
      </c>
      <c r="B418" s="28" t="s">
        <v>73</v>
      </c>
      <c r="C418" s="28" t="s">
        <v>101</v>
      </c>
      <c r="D418" s="28" t="s">
        <v>83</v>
      </c>
      <c r="E418" s="28" t="s">
        <v>374</v>
      </c>
      <c r="F418" s="28" t="s">
        <v>177</v>
      </c>
      <c r="G418" s="28"/>
      <c r="H418" s="20">
        <v>690</v>
      </c>
      <c r="I418" s="20">
        <v>690</v>
      </c>
    </row>
    <row r="419" spans="1:9" ht="22.5" x14ac:dyDescent="0.2">
      <c r="A419" s="9" t="s">
        <v>430</v>
      </c>
      <c r="B419" s="28" t="s">
        <v>73</v>
      </c>
      <c r="C419" s="28" t="s">
        <v>101</v>
      </c>
      <c r="D419" s="28" t="s">
        <v>83</v>
      </c>
      <c r="E419" s="28" t="s">
        <v>374</v>
      </c>
      <c r="F419" s="28" t="s">
        <v>428</v>
      </c>
      <c r="G419" s="28"/>
      <c r="H419" s="20">
        <v>6417890</v>
      </c>
      <c r="I419" s="20">
        <v>5785960.3200000003</v>
      </c>
    </row>
    <row r="420" spans="1:9" x14ac:dyDescent="0.2">
      <c r="A420" s="1" t="s">
        <v>191</v>
      </c>
      <c r="B420" s="28" t="s">
        <v>73</v>
      </c>
      <c r="C420" s="28" t="s">
        <v>101</v>
      </c>
      <c r="D420" s="28" t="s">
        <v>83</v>
      </c>
      <c r="E420" s="28" t="s">
        <v>374</v>
      </c>
      <c r="F420" s="28" t="s">
        <v>190</v>
      </c>
      <c r="G420" s="28"/>
      <c r="H420" s="20">
        <v>1921477.4</v>
      </c>
      <c r="I420" s="20">
        <v>1791497.17</v>
      </c>
    </row>
    <row r="421" spans="1:9" x14ac:dyDescent="0.2">
      <c r="A421" s="1" t="s">
        <v>436</v>
      </c>
      <c r="B421" s="28" t="s">
        <v>73</v>
      </c>
      <c r="C421" s="28" t="s">
        <v>101</v>
      </c>
      <c r="D421" s="28" t="s">
        <v>83</v>
      </c>
      <c r="E421" s="28" t="s">
        <v>374</v>
      </c>
      <c r="F421" s="28" t="s">
        <v>92</v>
      </c>
      <c r="G421" s="28"/>
      <c r="H421" s="20">
        <v>1841611.81</v>
      </c>
      <c r="I421" s="20">
        <v>1757781.29</v>
      </c>
    </row>
    <row r="422" spans="1:9" x14ac:dyDescent="0.2">
      <c r="A422" s="37" t="s">
        <v>457</v>
      </c>
      <c r="B422" s="28" t="s">
        <v>73</v>
      </c>
      <c r="C422" s="28" t="s">
        <v>101</v>
      </c>
      <c r="D422" s="28" t="s">
        <v>83</v>
      </c>
      <c r="E422" s="28" t="s">
        <v>374</v>
      </c>
      <c r="F422" s="28" t="s">
        <v>456</v>
      </c>
      <c r="G422" s="28"/>
      <c r="H422" s="20">
        <v>60614.44</v>
      </c>
      <c r="I422" s="20">
        <v>57550.92</v>
      </c>
    </row>
    <row r="423" spans="1:9" x14ac:dyDescent="0.2">
      <c r="A423" s="1" t="s">
        <v>95</v>
      </c>
      <c r="B423" s="28" t="s">
        <v>73</v>
      </c>
      <c r="C423" s="28" t="s">
        <v>101</v>
      </c>
      <c r="D423" s="28" t="s">
        <v>83</v>
      </c>
      <c r="E423" s="28" t="s">
        <v>374</v>
      </c>
      <c r="F423" s="28" t="s">
        <v>93</v>
      </c>
      <c r="G423" s="28"/>
      <c r="H423" s="20">
        <v>23448.03</v>
      </c>
      <c r="I423" s="20">
        <v>23448.03</v>
      </c>
    </row>
    <row r="424" spans="1:9" x14ac:dyDescent="0.2">
      <c r="A424" s="16" t="s">
        <v>317</v>
      </c>
      <c r="B424" s="28" t="s">
        <v>73</v>
      </c>
      <c r="C424" s="28" t="s">
        <v>101</v>
      </c>
      <c r="D424" s="28" t="s">
        <v>83</v>
      </c>
      <c r="E424" s="28" t="s">
        <v>374</v>
      </c>
      <c r="F424" s="28" t="s">
        <v>94</v>
      </c>
      <c r="G424" s="28"/>
      <c r="H424" s="20">
        <v>4920</v>
      </c>
      <c r="I424" s="20">
        <v>4920</v>
      </c>
    </row>
    <row r="425" spans="1:9" x14ac:dyDescent="0.2">
      <c r="A425" s="9" t="s">
        <v>627</v>
      </c>
      <c r="B425" s="28" t="s">
        <v>73</v>
      </c>
      <c r="C425" s="28" t="s">
        <v>101</v>
      </c>
      <c r="D425" s="28" t="s">
        <v>83</v>
      </c>
      <c r="E425" s="28" t="s">
        <v>374</v>
      </c>
      <c r="F425" s="28" t="s">
        <v>626</v>
      </c>
      <c r="G425" s="28"/>
      <c r="H425" s="20">
        <v>803.07</v>
      </c>
      <c r="I425" s="20">
        <v>803.07</v>
      </c>
    </row>
    <row r="426" spans="1:9" ht="22.5" x14ac:dyDescent="0.2">
      <c r="A426" s="1" t="s">
        <v>475</v>
      </c>
      <c r="B426" s="28" t="s">
        <v>73</v>
      </c>
      <c r="C426" s="28" t="s">
        <v>101</v>
      </c>
      <c r="D426" s="28" t="s">
        <v>83</v>
      </c>
      <c r="E426" s="28" t="s">
        <v>117</v>
      </c>
      <c r="F426" s="28"/>
      <c r="G426" s="28"/>
      <c r="H426" s="20">
        <f>H428+H427</f>
        <v>2403965</v>
      </c>
      <c r="I426" s="20">
        <f t="shared" ref="I426" si="65">I428+I427</f>
        <v>2403965</v>
      </c>
    </row>
    <row r="427" spans="1:9" x14ac:dyDescent="0.2">
      <c r="A427" s="1" t="s">
        <v>191</v>
      </c>
      <c r="B427" s="28" t="s">
        <v>73</v>
      </c>
      <c r="C427" s="28" t="s">
        <v>101</v>
      </c>
      <c r="D427" s="28" t="s">
        <v>83</v>
      </c>
      <c r="E427" s="28" t="s">
        <v>117</v>
      </c>
      <c r="F427" s="28" t="s">
        <v>190</v>
      </c>
      <c r="G427" s="28"/>
      <c r="H427" s="20">
        <v>20000</v>
      </c>
      <c r="I427" s="20">
        <v>20000</v>
      </c>
    </row>
    <row r="428" spans="1:9" x14ac:dyDescent="0.2">
      <c r="A428" s="1" t="s">
        <v>436</v>
      </c>
      <c r="B428" s="28" t="s">
        <v>73</v>
      </c>
      <c r="C428" s="28" t="s">
        <v>101</v>
      </c>
      <c r="D428" s="28" t="s">
        <v>83</v>
      </c>
      <c r="E428" s="28" t="s">
        <v>117</v>
      </c>
      <c r="F428" s="28" t="s">
        <v>92</v>
      </c>
      <c r="G428" s="28"/>
      <c r="H428" s="20">
        <v>2383965</v>
      </c>
      <c r="I428" s="20">
        <v>2383965</v>
      </c>
    </row>
    <row r="429" spans="1:9" x14ac:dyDescent="0.2">
      <c r="A429" s="16" t="s">
        <v>285</v>
      </c>
      <c r="B429" s="28" t="s">
        <v>73</v>
      </c>
      <c r="C429" s="28" t="s">
        <v>101</v>
      </c>
      <c r="D429" s="28" t="s">
        <v>83</v>
      </c>
      <c r="E429" s="28" t="s">
        <v>295</v>
      </c>
      <c r="F429" s="28"/>
      <c r="G429" s="28"/>
      <c r="H429" s="20">
        <f>H430</f>
        <v>1996838.24</v>
      </c>
      <c r="I429" s="20">
        <f>I430</f>
        <v>1509339.97</v>
      </c>
    </row>
    <row r="430" spans="1:9" ht="22.5" x14ac:dyDescent="0.2">
      <c r="A430" s="1" t="s">
        <v>476</v>
      </c>
      <c r="B430" s="28" t="s">
        <v>73</v>
      </c>
      <c r="C430" s="28" t="s">
        <v>101</v>
      </c>
      <c r="D430" s="28" t="s">
        <v>83</v>
      </c>
      <c r="E430" s="28" t="s">
        <v>375</v>
      </c>
      <c r="F430" s="28"/>
      <c r="G430" s="28"/>
      <c r="H430" s="20">
        <f>SUM(H431:H436)</f>
        <v>1996838.24</v>
      </c>
      <c r="I430" s="20">
        <f>SUM(I431:I436)</f>
        <v>1509339.97</v>
      </c>
    </row>
    <row r="431" spans="1:9" x14ac:dyDescent="0.2">
      <c r="A431" s="9" t="s">
        <v>429</v>
      </c>
      <c r="B431" s="28" t="s">
        <v>73</v>
      </c>
      <c r="C431" s="28" t="s">
        <v>101</v>
      </c>
      <c r="D431" s="28" t="s">
        <v>83</v>
      </c>
      <c r="E431" s="28" t="s">
        <v>375</v>
      </c>
      <c r="F431" s="28" t="s">
        <v>176</v>
      </c>
      <c r="G431" s="28"/>
      <c r="H431" s="20">
        <v>1266210</v>
      </c>
      <c r="I431" s="20">
        <v>941536.09</v>
      </c>
    </row>
    <row r="432" spans="1:9" x14ac:dyDescent="0.2">
      <c r="A432" s="9" t="s">
        <v>178</v>
      </c>
      <c r="B432" s="28" t="s">
        <v>73</v>
      </c>
      <c r="C432" s="28" t="s">
        <v>101</v>
      </c>
      <c r="D432" s="28" t="s">
        <v>83</v>
      </c>
      <c r="E432" s="28" t="s">
        <v>375</v>
      </c>
      <c r="F432" s="28" t="s">
        <v>177</v>
      </c>
      <c r="G432" s="28"/>
      <c r="H432" s="20">
        <v>690</v>
      </c>
      <c r="I432" s="20">
        <v>690</v>
      </c>
    </row>
    <row r="433" spans="1:30" ht="22.5" x14ac:dyDescent="0.2">
      <c r="A433" s="9" t="s">
        <v>430</v>
      </c>
      <c r="B433" s="28" t="s">
        <v>73</v>
      </c>
      <c r="C433" s="28" t="s">
        <v>101</v>
      </c>
      <c r="D433" s="28" t="s">
        <v>83</v>
      </c>
      <c r="E433" s="28" t="s">
        <v>375</v>
      </c>
      <c r="F433" s="28" t="s">
        <v>428</v>
      </c>
      <c r="G433" s="28"/>
      <c r="H433" s="20">
        <v>382450</v>
      </c>
      <c r="I433" s="20">
        <v>243025.61</v>
      </c>
    </row>
    <row r="434" spans="1:30" x14ac:dyDescent="0.2">
      <c r="A434" s="1" t="s">
        <v>191</v>
      </c>
      <c r="B434" s="28" t="s">
        <v>73</v>
      </c>
      <c r="C434" s="28" t="s">
        <v>101</v>
      </c>
      <c r="D434" s="28" t="s">
        <v>83</v>
      </c>
      <c r="E434" s="28" t="s">
        <v>375</v>
      </c>
      <c r="F434" s="28" t="s">
        <v>190</v>
      </c>
      <c r="G434" s="28"/>
      <c r="H434" s="20">
        <v>145018.23999999999</v>
      </c>
      <c r="I434" s="20">
        <v>122507.11</v>
      </c>
    </row>
    <row r="435" spans="1:30" x14ac:dyDescent="0.2">
      <c r="A435" s="1" t="s">
        <v>436</v>
      </c>
      <c r="B435" s="28" t="s">
        <v>73</v>
      </c>
      <c r="C435" s="28" t="s">
        <v>101</v>
      </c>
      <c r="D435" s="28" t="s">
        <v>83</v>
      </c>
      <c r="E435" s="28" t="s">
        <v>375</v>
      </c>
      <c r="F435" s="28" t="s">
        <v>92</v>
      </c>
      <c r="G435" s="28"/>
      <c r="H435" s="20">
        <v>202468.97</v>
      </c>
      <c r="I435" s="20">
        <v>201580.13</v>
      </c>
    </row>
    <row r="436" spans="1:30" x14ac:dyDescent="0.2">
      <c r="A436" s="9" t="s">
        <v>627</v>
      </c>
      <c r="B436" s="28" t="s">
        <v>73</v>
      </c>
      <c r="C436" s="28" t="s">
        <v>101</v>
      </c>
      <c r="D436" s="28" t="s">
        <v>83</v>
      </c>
      <c r="E436" s="28" t="s">
        <v>375</v>
      </c>
      <c r="F436" s="28" t="s">
        <v>626</v>
      </c>
      <c r="G436" s="28"/>
      <c r="H436" s="20">
        <v>1.03</v>
      </c>
      <c r="I436" s="20">
        <v>1.03</v>
      </c>
    </row>
    <row r="437" spans="1:30" ht="22.5" x14ac:dyDescent="0.2">
      <c r="A437" s="16" t="s">
        <v>263</v>
      </c>
      <c r="B437" s="28" t="s">
        <v>73</v>
      </c>
      <c r="C437" s="28" t="s">
        <v>101</v>
      </c>
      <c r="D437" s="28" t="s">
        <v>83</v>
      </c>
      <c r="E437" s="28" t="s">
        <v>296</v>
      </c>
      <c r="F437" s="28"/>
      <c r="G437" s="28"/>
      <c r="H437" s="20">
        <f>H467+H443+H440+H438+H471+H446+H452+H458+H464+H448+H450+H461+H455</f>
        <v>28501405.299999993</v>
      </c>
      <c r="I437" s="20">
        <f>I467+I443+I440+I438+I471+I446+I452+I458+I464+I448+I450+I461+I455</f>
        <v>26879063.629999995</v>
      </c>
    </row>
    <row r="438" spans="1:30" ht="22.5" x14ac:dyDescent="0.2">
      <c r="A438" s="35" t="s">
        <v>528</v>
      </c>
      <c r="B438" s="28" t="s">
        <v>73</v>
      </c>
      <c r="C438" s="28" t="s">
        <v>101</v>
      </c>
      <c r="D438" s="28" t="s">
        <v>83</v>
      </c>
      <c r="E438" s="28" t="s">
        <v>527</v>
      </c>
      <c r="F438" s="28"/>
      <c r="G438" s="28"/>
      <c r="H438" s="20">
        <f>H439</f>
        <v>9768658.8599999994</v>
      </c>
      <c r="I438" s="20">
        <f t="shared" ref="I438" si="66">I439</f>
        <v>9609871.4000000004</v>
      </c>
    </row>
    <row r="439" spans="1:30" x14ac:dyDescent="0.2">
      <c r="A439" s="17" t="s">
        <v>164</v>
      </c>
      <c r="B439" s="28" t="s">
        <v>73</v>
      </c>
      <c r="C439" s="28" t="s">
        <v>101</v>
      </c>
      <c r="D439" s="28" t="s">
        <v>83</v>
      </c>
      <c r="E439" s="28" t="s">
        <v>527</v>
      </c>
      <c r="F439" s="28" t="s">
        <v>162</v>
      </c>
      <c r="G439" s="28"/>
      <c r="H439" s="20">
        <v>9768658.8599999994</v>
      </c>
      <c r="I439" s="20">
        <v>9609871.4000000004</v>
      </c>
    </row>
    <row r="440" spans="1:30" ht="33.75" x14ac:dyDescent="0.2">
      <c r="A440" s="53" t="s">
        <v>634</v>
      </c>
      <c r="B440" s="28" t="s">
        <v>73</v>
      </c>
      <c r="C440" s="28" t="s">
        <v>101</v>
      </c>
      <c r="D440" s="28" t="s">
        <v>83</v>
      </c>
      <c r="E440" s="28" t="s">
        <v>532</v>
      </c>
      <c r="F440" s="28"/>
      <c r="G440" s="28"/>
      <c r="H440" s="20">
        <f>H441+H442</f>
        <v>238630</v>
      </c>
      <c r="I440" s="20">
        <f>I441+I442</f>
        <v>231910</v>
      </c>
    </row>
    <row r="441" spans="1:30" x14ac:dyDescent="0.2">
      <c r="A441" s="1" t="s">
        <v>191</v>
      </c>
      <c r="B441" s="28" t="s">
        <v>73</v>
      </c>
      <c r="C441" s="28" t="s">
        <v>101</v>
      </c>
      <c r="D441" s="28" t="s">
        <v>83</v>
      </c>
      <c r="E441" s="28" t="s">
        <v>532</v>
      </c>
      <c r="F441" s="28" t="s">
        <v>190</v>
      </c>
      <c r="G441" s="32"/>
      <c r="H441" s="20">
        <v>76840</v>
      </c>
      <c r="I441" s="20">
        <v>70120</v>
      </c>
    </row>
    <row r="442" spans="1:30" x14ac:dyDescent="0.2">
      <c r="A442" s="1" t="s">
        <v>436</v>
      </c>
      <c r="B442" s="28" t="s">
        <v>73</v>
      </c>
      <c r="C442" s="28" t="s">
        <v>101</v>
      </c>
      <c r="D442" s="28" t="s">
        <v>83</v>
      </c>
      <c r="E442" s="28" t="s">
        <v>532</v>
      </c>
      <c r="F442" s="28" t="s">
        <v>92</v>
      </c>
      <c r="G442" s="32"/>
      <c r="H442" s="20">
        <v>161790</v>
      </c>
      <c r="I442" s="20">
        <v>161790</v>
      </c>
    </row>
    <row r="443" spans="1:30" ht="22.5" x14ac:dyDescent="0.2">
      <c r="A443" s="35" t="s">
        <v>531</v>
      </c>
      <c r="B443" s="28" t="s">
        <v>73</v>
      </c>
      <c r="C443" s="28" t="s">
        <v>101</v>
      </c>
      <c r="D443" s="28" t="s">
        <v>83</v>
      </c>
      <c r="E443" s="28" t="s">
        <v>530</v>
      </c>
      <c r="F443" s="28"/>
      <c r="G443" s="28"/>
      <c r="H443" s="20">
        <f>H445+H444</f>
        <v>2252172.79</v>
      </c>
      <c r="I443" s="20">
        <f t="shared" ref="I443" si="67">I445+I444</f>
        <v>2252172.3899999997</v>
      </c>
    </row>
    <row r="444" spans="1:30" x14ac:dyDescent="0.2">
      <c r="A444" s="1" t="s">
        <v>191</v>
      </c>
      <c r="B444" s="28" t="s">
        <v>73</v>
      </c>
      <c r="C444" s="28" t="s">
        <v>101</v>
      </c>
      <c r="D444" s="28" t="s">
        <v>83</v>
      </c>
      <c r="E444" s="28" t="s">
        <v>530</v>
      </c>
      <c r="F444" s="28" t="s">
        <v>92</v>
      </c>
      <c r="G444" s="28"/>
      <c r="H444" s="20">
        <v>192030</v>
      </c>
      <c r="I444" s="20">
        <v>192030</v>
      </c>
    </row>
    <row r="445" spans="1:30" x14ac:dyDescent="0.2">
      <c r="A445" s="1" t="s">
        <v>436</v>
      </c>
      <c r="B445" s="28" t="s">
        <v>73</v>
      </c>
      <c r="C445" s="28" t="s">
        <v>101</v>
      </c>
      <c r="D445" s="28" t="s">
        <v>83</v>
      </c>
      <c r="E445" s="28" t="s">
        <v>530</v>
      </c>
      <c r="F445" s="28" t="s">
        <v>92</v>
      </c>
      <c r="G445" s="28"/>
      <c r="H445" s="20">
        <v>2060142.79</v>
      </c>
      <c r="I445" s="20">
        <v>2060142.39</v>
      </c>
    </row>
    <row r="446" spans="1:30" ht="33.75" x14ac:dyDescent="0.2">
      <c r="A446" s="17" t="s">
        <v>672</v>
      </c>
      <c r="B446" s="28" t="s">
        <v>73</v>
      </c>
      <c r="C446" s="28" t="s">
        <v>101</v>
      </c>
      <c r="D446" s="28" t="s">
        <v>83</v>
      </c>
      <c r="E446" s="30" t="s">
        <v>671</v>
      </c>
      <c r="F446" s="28"/>
      <c r="G446" s="28"/>
      <c r="H446" s="21">
        <f>H447</f>
        <v>407792.33</v>
      </c>
      <c r="I446" s="21">
        <f t="shared" ref="I446:AD446" si="68">I447</f>
        <v>407792.33</v>
      </c>
      <c r="J446" s="21">
        <f t="shared" si="68"/>
        <v>0</v>
      </c>
      <c r="K446" s="21">
        <f t="shared" si="68"/>
        <v>0</v>
      </c>
      <c r="L446" s="21">
        <f t="shared" si="68"/>
        <v>0</v>
      </c>
      <c r="M446" s="21">
        <f t="shared" si="68"/>
        <v>0</v>
      </c>
      <c r="N446" s="21">
        <f t="shared" si="68"/>
        <v>0</v>
      </c>
      <c r="O446" s="21">
        <f t="shared" si="68"/>
        <v>0</v>
      </c>
      <c r="P446" s="21">
        <f t="shared" si="68"/>
        <v>0</v>
      </c>
      <c r="Q446" s="21">
        <f t="shared" si="68"/>
        <v>0</v>
      </c>
      <c r="R446" s="21">
        <f t="shared" si="68"/>
        <v>0</v>
      </c>
      <c r="S446" s="21">
        <f t="shared" si="68"/>
        <v>0</v>
      </c>
      <c r="T446" s="21">
        <f t="shared" si="68"/>
        <v>0</v>
      </c>
      <c r="U446" s="21">
        <f t="shared" si="68"/>
        <v>0</v>
      </c>
      <c r="V446" s="21">
        <f t="shared" si="68"/>
        <v>0</v>
      </c>
      <c r="W446" s="21">
        <f t="shared" si="68"/>
        <v>0</v>
      </c>
      <c r="X446" s="21">
        <f t="shared" si="68"/>
        <v>0</v>
      </c>
      <c r="Y446" s="21">
        <f t="shared" si="68"/>
        <v>0</v>
      </c>
      <c r="Z446" s="21">
        <f t="shared" si="68"/>
        <v>0</v>
      </c>
      <c r="AA446" s="21">
        <f t="shared" si="68"/>
        <v>0</v>
      </c>
      <c r="AB446" s="21">
        <f t="shared" si="68"/>
        <v>0</v>
      </c>
      <c r="AC446" s="21">
        <f t="shared" si="68"/>
        <v>0</v>
      </c>
      <c r="AD446" s="21">
        <f t="shared" si="68"/>
        <v>0</v>
      </c>
    </row>
    <row r="447" spans="1:30" x14ac:dyDescent="0.2">
      <c r="A447" s="1" t="s">
        <v>436</v>
      </c>
      <c r="B447" s="28" t="s">
        <v>73</v>
      </c>
      <c r="C447" s="28" t="s">
        <v>101</v>
      </c>
      <c r="D447" s="28" t="s">
        <v>83</v>
      </c>
      <c r="E447" s="30" t="s">
        <v>671</v>
      </c>
      <c r="F447" s="28" t="s">
        <v>92</v>
      </c>
      <c r="G447" s="28"/>
      <c r="H447" s="21">
        <v>407792.33</v>
      </c>
      <c r="I447" s="20">
        <v>407792.33</v>
      </c>
    </row>
    <row r="448" spans="1:30" ht="22.5" x14ac:dyDescent="0.2">
      <c r="A448" s="52" t="s">
        <v>722</v>
      </c>
      <c r="B448" s="28" t="s">
        <v>73</v>
      </c>
      <c r="C448" s="28" t="s">
        <v>101</v>
      </c>
      <c r="D448" s="28" t="s">
        <v>83</v>
      </c>
      <c r="E448" s="30" t="s">
        <v>720</v>
      </c>
      <c r="F448" s="28"/>
      <c r="G448" s="28"/>
      <c r="H448" s="21">
        <f>H449</f>
        <v>171686.47</v>
      </c>
      <c r="I448" s="21">
        <f t="shared" ref="I448" si="69">I449</f>
        <v>171686.47</v>
      </c>
    </row>
    <row r="449" spans="1:9" x14ac:dyDescent="0.2">
      <c r="A449" s="17" t="s">
        <v>164</v>
      </c>
      <c r="B449" s="28" t="s">
        <v>73</v>
      </c>
      <c r="C449" s="28" t="s">
        <v>101</v>
      </c>
      <c r="D449" s="28" t="s">
        <v>83</v>
      </c>
      <c r="E449" s="30" t="s">
        <v>720</v>
      </c>
      <c r="F449" s="28" t="s">
        <v>162</v>
      </c>
      <c r="G449" s="28"/>
      <c r="H449" s="21">
        <v>171686.47</v>
      </c>
      <c r="I449" s="20">
        <v>171686.47</v>
      </c>
    </row>
    <row r="450" spans="1:9" ht="33.75" x14ac:dyDescent="0.2">
      <c r="A450" s="52" t="s">
        <v>723</v>
      </c>
      <c r="B450" s="28" t="s">
        <v>73</v>
      </c>
      <c r="C450" s="28" t="s">
        <v>101</v>
      </c>
      <c r="D450" s="28" t="s">
        <v>83</v>
      </c>
      <c r="E450" s="30" t="s">
        <v>721</v>
      </c>
      <c r="F450" s="28"/>
      <c r="G450" s="28"/>
      <c r="H450" s="21">
        <f>H451</f>
        <v>388361.77</v>
      </c>
      <c r="I450" s="21">
        <f t="shared" ref="I450" si="70">I451</f>
        <v>388361.77</v>
      </c>
    </row>
    <row r="451" spans="1:9" x14ac:dyDescent="0.2">
      <c r="A451" s="1" t="s">
        <v>436</v>
      </c>
      <c r="B451" s="28" t="s">
        <v>73</v>
      </c>
      <c r="C451" s="28" t="s">
        <v>101</v>
      </c>
      <c r="D451" s="28" t="s">
        <v>83</v>
      </c>
      <c r="E451" s="30" t="s">
        <v>721</v>
      </c>
      <c r="F451" s="28" t="s">
        <v>92</v>
      </c>
      <c r="G451" s="28"/>
      <c r="H451" s="21">
        <v>388361.77</v>
      </c>
      <c r="I451" s="20">
        <v>388361.77</v>
      </c>
    </row>
    <row r="452" spans="1:9" ht="22.5" x14ac:dyDescent="0.2">
      <c r="A452" s="17" t="s">
        <v>673</v>
      </c>
      <c r="B452" s="28" t="s">
        <v>73</v>
      </c>
      <c r="C452" s="28" t="s">
        <v>101</v>
      </c>
      <c r="D452" s="28" t="s">
        <v>83</v>
      </c>
      <c r="E452" s="30" t="s">
        <v>670</v>
      </c>
      <c r="F452" s="28"/>
      <c r="G452" s="28"/>
      <c r="H452" s="21">
        <f>H453+H454</f>
        <v>1675765.3800000001</v>
      </c>
      <c r="I452" s="21">
        <f>I453+I454</f>
        <v>1675765.3800000001</v>
      </c>
    </row>
    <row r="453" spans="1:9" x14ac:dyDescent="0.2">
      <c r="A453" s="1" t="s">
        <v>436</v>
      </c>
      <c r="B453" s="28" t="s">
        <v>73</v>
      </c>
      <c r="C453" s="28" t="s">
        <v>101</v>
      </c>
      <c r="D453" s="28" t="s">
        <v>83</v>
      </c>
      <c r="E453" s="30" t="s">
        <v>670</v>
      </c>
      <c r="F453" s="28" t="s">
        <v>92</v>
      </c>
      <c r="G453" s="28"/>
      <c r="H453" s="21">
        <v>123839.06</v>
      </c>
      <c r="I453" s="20">
        <v>123839.06</v>
      </c>
    </row>
    <row r="454" spans="1:9" x14ac:dyDescent="0.2">
      <c r="A454" s="1" t="s">
        <v>436</v>
      </c>
      <c r="B454" s="28" t="s">
        <v>73</v>
      </c>
      <c r="C454" s="28" t="s">
        <v>101</v>
      </c>
      <c r="D454" s="28" t="s">
        <v>83</v>
      </c>
      <c r="E454" s="30" t="s">
        <v>670</v>
      </c>
      <c r="F454" s="28" t="s">
        <v>92</v>
      </c>
      <c r="G454" s="28" t="s">
        <v>215</v>
      </c>
      <c r="H454" s="21">
        <v>1551926.32</v>
      </c>
      <c r="I454" s="20">
        <v>1551926.32</v>
      </c>
    </row>
    <row r="455" spans="1:9" ht="22.5" x14ac:dyDescent="0.2">
      <c r="A455" s="16" t="s">
        <v>683</v>
      </c>
      <c r="B455" s="28" t="s">
        <v>73</v>
      </c>
      <c r="C455" s="28" t="s">
        <v>101</v>
      </c>
      <c r="D455" s="28" t="s">
        <v>83</v>
      </c>
      <c r="E455" s="30" t="s">
        <v>680</v>
      </c>
      <c r="F455" s="28"/>
      <c r="G455" s="28"/>
      <c r="H455" s="21">
        <f>H456+H457</f>
        <v>2842735</v>
      </c>
      <c r="I455" s="21">
        <f t="shared" ref="I455" si="71">I456+I457</f>
        <v>2842735</v>
      </c>
    </row>
    <row r="456" spans="1:9" x14ac:dyDescent="0.2">
      <c r="A456" s="17" t="s">
        <v>164</v>
      </c>
      <c r="B456" s="28" t="s">
        <v>73</v>
      </c>
      <c r="C456" s="28" t="s">
        <v>101</v>
      </c>
      <c r="D456" s="28" t="s">
        <v>83</v>
      </c>
      <c r="E456" s="30" t="s">
        <v>680</v>
      </c>
      <c r="F456" s="28" t="s">
        <v>162</v>
      </c>
      <c r="G456" s="28"/>
      <c r="H456" s="21">
        <v>210078.12</v>
      </c>
      <c r="I456" s="20">
        <v>210078.12</v>
      </c>
    </row>
    <row r="457" spans="1:9" x14ac:dyDescent="0.2">
      <c r="A457" s="17" t="s">
        <v>164</v>
      </c>
      <c r="B457" s="28" t="s">
        <v>73</v>
      </c>
      <c r="C457" s="28" t="s">
        <v>101</v>
      </c>
      <c r="D457" s="28" t="s">
        <v>83</v>
      </c>
      <c r="E457" s="30" t="s">
        <v>680</v>
      </c>
      <c r="F457" s="28" t="s">
        <v>162</v>
      </c>
      <c r="G457" s="28" t="s">
        <v>215</v>
      </c>
      <c r="H457" s="21">
        <v>2632656.88</v>
      </c>
      <c r="I457" s="20">
        <v>2632656.88</v>
      </c>
    </row>
    <row r="458" spans="1:9" ht="22.5" x14ac:dyDescent="0.2">
      <c r="A458" s="17" t="s">
        <v>675</v>
      </c>
      <c r="B458" s="28" t="s">
        <v>73</v>
      </c>
      <c r="C458" s="28" t="s">
        <v>101</v>
      </c>
      <c r="D458" s="28" t="s">
        <v>83</v>
      </c>
      <c r="E458" s="30" t="s">
        <v>674</v>
      </c>
      <c r="F458" s="28"/>
      <c r="G458" s="28"/>
      <c r="H458" s="21">
        <f>H459+H460</f>
        <v>1188000</v>
      </c>
      <c r="I458" s="21">
        <f>I459+I460</f>
        <v>1188000</v>
      </c>
    </row>
    <row r="459" spans="1:9" x14ac:dyDescent="0.2">
      <c r="A459" s="1" t="s">
        <v>436</v>
      </c>
      <c r="B459" s="28" t="s">
        <v>73</v>
      </c>
      <c r="C459" s="28" t="s">
        <v>101</v>
      </c>
      <c r="D459" s="28" t="s">
        <v>83</v>
      </c>
      <c r="E459" s="30" t="s">
        <v>674</v>
      </c>
      <c r="F459" s="28" t="s">
        <v>92</v>
      </c>
      <c r="G459" s="28"/>
      <c r="H459" s="21">
        <v>87793.2</v>
      </c>
      <c r="I459" s="20">
        <v>87793.2</v>
      </c>
    </row>
    <row r="460" spans="1:9" x14ac:dyDescent="0.2">
      <c r="A460" s="1" t="s">
        <v>436</v>
      </c>
      <c r="B460" s="28" t="s">
        <v>73</v>
      </c>
      <c r="C460" s="28" t="s">
        <v>101</v>
      </c>
      <c r="D460" s="28" t="s">
        <v>83</v>
      </c>
      <c r="E460" s="30" t="s">
        <v>674</v>
      </c>
      <c r="F460" s="28" t="s">
        <v>92</v>
      </c>
      <c r="G460" s="28" t="s">
        <v>215</v>
      </c>
      <c r="H460" s="21">
        <v>1100206.8</v>
      </c>
      <c r="I460" s="20">
        <v>1100206.8</v>
      </c>
    </row>
    <row r="461" spans="1:9" ht="33.75" x14ac:dyDescent="0.2">
      <c r="A461" s="16" t="s">
        <v>682</v>
      </c>
      <c r="B461" s="28" t="s">
        <v>73</v>
      </c>
      <c r="C461" s="28" t="s">
        <v>101</v>
      </c>
      <c r="D461" s="28" t="s">
        <v>83</v>
      </c>
      <c r="E461" s="30" t="s">
        <v>681</v>
      </c>
      <c r="F461" s="28"/>
      <c r="G461" s="28"/>
      <c r="H461" s="21">
        <f>H462+H463</f>
        <v>4097209.2300000004</v>
      </c>
      <c r="I461" s="21">
        <f t="shared" ref="I461" si="72">I462+I463</f>
        <v>2640376.1599999997</v>
      </c>
    </row>
    <row r="462" spans="1:9" x14ac:dyDescent="0.2">
      <c r="A462" s="17" t="s">
        <v>164</v>
      </c>
      <c r="B462" s="28" t="s">
        <v>73</v>
      </c>
      <c r="C462" s="28" t="s">
        <v>101</v>
      </c>
      <c r="D462" s="28" t="s">
        <v>83</v>
      </c>
      <c r="E462" s="30" t="s">
        <v>681</v>
      </c>
      <c r="F462" s="28" t="s">
        <v>162</v>
      </c>
      <c r="G462" s="28"/>
      <c r="H462" s="21">
        <v>302783.76</v>
      </c>
      <c r="I462" s="20">
        <v>195123.8</v>
      </c>
    </row>
    <row r="463" spans="1:9" x14ac:dyDescent="0.2">
      <c r="A463" s="17" t="s">
        <v>164</v>
      </c>
      <c r="B463" s="28" t="s">
        <v>73</v>
      </c>
      <c r="C463" s="28" t="s">
        <v>101</v>
      </c>
      <c r="D463" s="28" t="s">
        <v>83</v>
      </c>
      <c r="E463" s="30" t="s">
        <v>681</v>
      </c>
      <c r="F463" s="28" t="s">
        <v>162</v>
      </c>
      <c r="G463" s="28" t="s">
        <v>215</v>
      </c>
      <c r="H463" s="21">
        <v>3794425.47</v>
      </c>
      <c r="I463" s="20">
        <v>2445252.36</v>
      </c>
    </row>
    <row r="464" spans="1:9" x14ac:dyDescent="0.2">
      <c r="A464" s="1" t="s">
        <v>679</v>
      </c>
      <c r="B464" s="28" t="s">
        <v>73</v>
      </c>
      <c r="C464" s="28" t="s">
        <v>101</v>
      </c>
      <c r="D464" s="28" t="s">
        <v>83</v>
      </c>
      <c r="E464" s="30" t="s">
        <v>677</v>
      </c>
      <c r="F464" s="28"/>
      <c r="G464" s="28"/>
      <c r="H464" s="21">
        <f t="shared" ref="H464:I465" si="73">H465</f>
        <v>16926.150000000001</v>
      </c>
      <c r="I464" s="21">
        <v>16926.150000000001</v>
      </c>
    </row>
    <row r="465" spans="1:30" ht="33.75" x14ac:dyDescent="0.2">
      <c r="A465" s="1" t="s">
        <v>678</v>
      </c>
      <c r="B465" s="28" t="s">
        <v>73</v>
      </c>
      <c r="C465" s="28" t="s">
        <v>101</v>
      </c>
      <c r="D465" s="28" t="s">
        <v>83</v>
      </c>
      <c r="E465" s="30" t="s">
        <v>676</v>
      </c>
      <c r="F465" s="28"/>
      <c r="G465" s="28"/>
      <c r="H465" s="21">
        <f t="shared" si="73"/>
        <v>16926.150000000001</v>
      </c>
      <c r="I465" s="21">
        <f t="shared" si="73"/>
        <v>0</v>
      </c>
    </row>
    <row r="466" spans="1:30" x14ac:dyDescent="0.2">
      <c r="A466" s="1" t="s">
        <v>436</v>
      </c>
      <c r="B466" s="28" t="s">
        <v>73</v>
      </c>
      <c r="C466" s="28" t="s">
        <v>101</v>
      </c>
      <c r="D466" s="28" t="s">
        <v>83</v>
      </c>
      <c r="E466" s="30" t="s">
        <v>676</v>
      </c>
      <c r="F466" s="28" t="s">
        <v>92</v>
      </c>
      <c r="G466" s="28"/>
      <c r="H466" s="21">
        <v>16926.150000000001</v>
      </c>
      <c r="I466" s="20">
        <v>0</v>
      </c>
    </row>
    <row r="467" spans="1:30" x14ac:dyDescent="0.2">
      <c r="A467" s="16" t="s">
        <v>52</v>
      </c>
      <c r="B467" s="28" t="s">
        <v>73</v>
      </c>
      <c r="C467" s="28" t="s">
        <v>101</v>
      </c>
      <c r="D467" s="28" t="s">
        <v>83</v>
      </c>
      <c r="E467" s="28" t="s">
        <v>218</v>
      </c>
      <c r="F467" s="28"/>
      <c r="G467" s="28"/>
      <c r="H467" s="20">
        <f>H468</f>
        <v>5251467.32</v>
      </c>
      <c r="I467" s="20">
        <f>I468</f>
        <v>5251466.58</v>
      </c>
    </row>
    <row r="468" spans="1:30" ht="22.5" x14ac:dyDescent="0.2">
      <c r="A468" s="9" t="s">
        <v>219</v>
      </c>
      <c r="B468" s="28" t="s">
        <v>73</v>
      </c>
      <c r="C468" s="28" t="s">
        <v>101</v>
      </c>
      <c r="D468" s="28" t="s">
        <v>83</v>
      </c>
      <c r="E468" s="30" t="s">
        <v>593</v>
      </c>
      <c r="F468" s="28"/>
      <c r="G468" s="28"/>
      <c r="H468" s="20">
        <f>H469+H470</f>
        <v>5251467.32</v>
      </c>
      <c r="I468" s="20">
        <f>I469+I470</f>
        <v>5251466.58</v>
      </c>
    </row>
    <row r="469" spans="1:30" x14ac:dyDescent="0.2">
      <c r="A469" s="17" t="s">
        <v>164</v>
      </c>
      <c r="B469" s="28" t="s">
        <v>73</v>
      </c>
      <c r="C469" s="28" t="s">
        <v>101</v>
      </c>
      <c r="D469" s="28" t="s">
        <v>83</v>
      </c>
      <c r="E469" s="30" t="s">
        <v>593</v>
      </c>
      <c r="F469" s="28" t="s">
        <v>162</v>
      </c>
      <c r="G469" s="28"/>
      <c r="H469" s="20">
        <v>790887.32</v>
      </c>
      <c r="I469" s="21">
        <v>790887.32</v>
      </c>
    </row>
    <row r="470" spans="1:30" x14ac:dyDescent="0.2">
      <c r="A470" s="17" t="s">
        <v>164</v>
      </c>
      <c r="B470" s="28" t="s">
        <v>73</v>
      </c>
      <c r="C470" s="28" t="s">
        <v>101</v>
      </c>
      <c r="D470" s="28" t="s">
        <v>83</v>
      </c>
      <c r="E470" s="30" t="s">
        <v>593</v>
      </c>
      <c r="F470" s="28" t="s">
        <v>162</v>
      </c>
      <c r="G470" s="28" t="s">
        <v>215</v>
      </c>
      <c r="H470" s="20">
        <v>4460580</v>
      </c>
      <c r="I470" s="21">
        <v>4460579.26</v>
      </c>
    </row>
    <row r="471" spans="1:30" x14ac:dyDescent="0.2">
      <c r="A471" s="54" t="s">
        <v>654</v>
      </c>
      <c r="B471" s="28" t="s">
        <v>73</v>
      </c>
      <c r="C471" s="28" t="s">
        <v>101</v>
      </c>
      <c r="D471" s="28" t="s">
        <v>83</v>
      </c>
      <c r="E471" s="31" t="s">
        <v>653</v>
      </c>
      <c r="F471" s="54"/>
      <c r="G471" s="54"/>
      <c r="H471" s="55">
        <f t="shared" ref="H471:AD471" si="74">H472+H476</f>
        <v>202000</v>
      </c>
      <c r="I471" s="55">
        <f t="shared" si="74"/>
        <v>202000</v>
      </c>
      <c r="J471" s="55">
        <f t="shared" si="74"/>
        <v>0</v>
      </c>
      <c r="K471" s="55">
        <f t="shared" si="74"/>
        <v>0</v>
      </c>
      <c r="L471" s="55">
        <f t="shared" si="74"/>
        <v>0</v>
      </c>
      <c r="M471" s="55">
        <f t="shared" si="74"/>
        <v>0</v>
      </c>
      <c r="N471" s="55">
        <f t="shared" si="74"/>
        <v>0</v>
      </c>
      <c r="O471" s="55">
        <f t="shared" si="74"/>
        <v>0</v>
      </c>
      <c r="P471" s="55">
        <f t="shared" si="74"/>
        <v>0</v>
      </c>
      <c r="Q471" s="55">
        <f t="shared" si="74"/>
        <v>0</v>
      </c>
      <c r="R471" s="55">
        <f t="shared" si="74"/>
        <v>0</v>
      </c>
      <c r="S471" s="55">
        <f t="shared" si="74"/>
        <v>0</v>
      </c>
      <c r="T471" s="55">
        <f t="shared" si="74"/>
        <v>0</v>
      </c>
      <c r="U471" s="55">
        <f t="shared" si="74"/>
        <v>0</v>
      </c>
      <c r="V471" s="55">
        <f t="shared" si="74"/>
        <v>0</v>
      </c>
      <c r="W471" s="55">
        <f t="shared" si="74"/>
        <v>0</v>
      </c>
      <c r="X471" s="55">
        <f t="shared" si="74"/>
        <v>0</v>
      </c>
      <c r="Y471" s="55">
        <f t="shared" si="74"/>
        <v>0</v>
      </c>
      <c r="Z471" s="55">
        <f t="shared" si="74"/>
        <v>0</v>
      </c>
      <c r="AA471" s="55">
        <f t="shared" si="74"/>
        <v>0</v>
      </c>
      <c r="AB471" s="55">
        <f t="shared" si="74"/>
        <v>0</v>
      </c>
      <c r="AC471" s="55">
        <f t="shared" si="74"/>
        <v>0</v>
      </c>
      <c r="AD471" s="55">
        <f t="shared" si="74"/>
        <v>0</v>
      </c>
    </row>
    <row r="472" spans="1:30" x14ac:dyDescent="0.2">
      <c r="A472" s="16" t="s">
        <v>548</v>
      </c>
      <c r="B472" s="28" t="s">
        <v>73</v>
      </c>
      <c r="C472" s="28" t="s">
        <v>101</v>
      </c>
      <c r="D472" s="28" t="s">
        <v>83</v>
      </c>
      <c r="E472" s="31" t="s">
        <v>652</v>
      </c>
      <c r="F472" s="28"/>
      <c r="G472" s="28"/>
      <c r="H472" s="21">
        <f>H473+H474+H475</f>
        <v>67000</v>
      </c>
      <c r="I472" s="21">
        <f t="shared" ref="I472:AD472" si="75">I473+I474+I475</f>
        <v>67000</v>
      </c>
      <c r="J472" s="21">
        <f t="shared" si="75"/>
        <v>0</v>
      </c>
      <c r="K472" s="21">
        <f t="shared" si="75"/>
        <v>0</v>
      </c>
      <c r="L472" s="21">
        <f t="shared" si="75"/>
        <v>0</v>
      </c>
      <c r="M472" s="21">
        <f t="shared" si="75"/>
        <v>0</v>
      </c>
      <c r="N472" s="21">
        <f t="shared" si="75"/>
        <v>0</v>
      </c>
      <c r="O472" s="21">
        <f t="shared" si="75"/>
        <v>0</v>
      </c>
      <c r="P472" s="21">
        <f t="shared" si="75"/>
        <v>0</v>
      </c>
      <c r="Q472" s="21">
        <f t="shared" si="75"/>
        <v>0</v>
      </c>
      <c r="R472" s="21">
        <f t="shared" si="75"/>
        <v>0</v>
      </c>
      <c r="S472" s="21">
        <f t="shared" si="75"/>
        <v>0</v>
      </c>
      <c r="T472" s="21">
        <f t="shared" si="75"/>
        <v>0</v>
      </c>
      <c r="U472" s="21">
        <f t="shared" si="75"/>
        <v>0</v>
      </c>
      <c r="V472" s="21">
        <f t="shared" si="75"/>
        <v>0</v>
      </c>
      <c r="W472" s="21">
        <f t="shared" si="75"/>
        <v>0</v>
      </c>
      <c r="X472" s="21">
        <f t="shared" si="75"/>
        <v>0</v>
      </c>
      <c r="Y472" s="21">
        <f t="shared" si="75"/>
        <v>0</v>
      </c>
      <c r="Z472" s="21">
        <f t="shared" si="75"/>
        <v>0</v>
      </c>
      <c r="AA472" s="21">
        <f t="shared" si="75"/>
        <v>0</v>
      </c>
      <c r="AB472" s="21">
        <f t="shared" si="75"/>
        <v>0</v>
      </c>
      <c r="AC472" s="21">
        <f t="shared" si="75"/>
        <v>0</v>
      </c>
      <c r="AD472" s="21">
        <f t="shared" si="75"/>
        <v>0</v>
      </c>
    </row>
    <row r="473" spans="1:30" x14ac:dyDescent="0.2">
      <c r="A473" s="17" t="s">
        <v>164</v>
      </c>
      <c r="B473" s="28" t="s">
        <v>73</v>
      </c>
      <c r="C473" s="28" t="s">
        <v>101</v>
      </c>
      <c r="D473" s="28" t="s">
        <v>83</v>
      </c>
      <c r="E473" s="31" t="s">
        <v>652</v>
      </c>
      <c r="F473" s="28" t="s">
        <v>162</v>
      </c>
      <c r="G473" s="28"/>
      <c r="H473" s="21">
        <v>5000</v>
      </c>
      <c r="I473" s="21">
        <v>5000</v>
      </c>
    </row>
    <row r="474" spans="1:30" x14ac:dyDescent="0.2">
      <c r="A474" s="17" t="s">
        <v>164</v>
      </c>
      <c r="B474" s="28" t="s">
        <v>73</v>
      </c>
      <c r="C474" s="28" t="s">
        <v>101</v>
      </c>
      <c r="D474" s="28" t="s">
        <v>83</v>
      </c>
      <c r="E474" s="31" t="s">
        <v>652</v>
      </c>
      <c r="F474" s="28" t="s">
        <v>162</v>
      </c>
      <c r="G474" s="54">
        <v>100</v>
      </c>
      <c r="H474" s="21">
        <v>12000</v>
      </c>
      <c r="I474" s="21">
        <v>12000</v>
      </c>
    </row>
    <row r="475" spans="1:30" x14ac:dyDescent="0.2">
      <c r="A475" s="17" t="s">
        <v>164</v>
      </c>
      <c r="B475" s="28" t="s">
        <v>73</v>
      </c>
      <c r="C475" s="28" t="s">
        <v>101</v>
      </c>
      <c r="D475" s="28" t="s">
        <v>83</v>
      </c>
      <c r="E475" s="31" t="s">
        <v>652</v>
      </c>
      <c r="F475" s="28" t="s">
        <v>162</v>
      </c>
      <c r="G475" s="54">
        <v>200</v>
      </c>
      <c r="H475" s="21">
        <v>50000</v>
      </c>
      <c r="I475" s="21">
        <v>50000</v>
      </c>
    </row>
    <row r="476" spans="1:30" x14ac:dyDescent="0.2">
      <c r="A476" s="16" t="s">
        <v>547</v>
      </c>
      <c r="B476" s="28" t="s">
        <v>73</v>
      </c>
      <c r="C476" s="28" t="s">
        <v>101</v>
      </c>
      <c r="D476" s="28" t="s">
        <v>83</v>
      </c>
      <c r="E476" s="31" t="s">
        <v>655</v>
      </c>
      <c r="F476" s="54"/>
      <c r="G476" s="54"/>
      <c r="H476" s="21">
        <f>H477+H478+H479</f>
        <v>135000</v>
      </c>
      <c r="I476" s="21">
        <f>I477+I478+I479</f>
        <v>135000</v>
      </c>
    </row>
    <row r="477" spans="1:30" x14ac:dyDescent="0.2">
      <c r="A477" s="17" t="s">
        <v>164</v>
      </c>
      <c r="B477" s="28" t="s">
        <v>73</v>
      </c>
      <c r="C477" s="28" t="s">
        <v>101</v>
      </c>
      <c r="D477" s="28" t="s">
        <v>83</v>
      </c>
      <c r="E477" s="31" t="s">
        <v>655</v>
      </c>
      <c r="F477" s="28" t="s">
        <v>162</v>
      </c>
      <c r="G477" s="28"/>
      <c r="H477" s="21">
        <v>11000</v>
      </c>
      <c r="I477" s="21">
        <v>11000</v>
      </c>
      <c r="J477" s="21">
        <v>0</v>
      </c>
      <c r="K477" s="21">
        <v>0</v>
      </c>
      <c r="L477" s="21">
        <v>0</v>
      </c>
      <c r="M477" s="21">
        <v>0</v>
      </c>
      <c r="N477" s="21">
        <v>0</v>
      </c>
      <c r="O477" s="21">
        <v>0</v>
      </c>
      <c r="P477" s="21">
        <v>0</v>
      </c>
      <c r="Q477" s="21">
        <v>0</v>
      </c>
      <c r="R477" s="21">
        <v>0</v>
      </c>
      <c r="S477" s="21">
        <v>0</v>
      </c>
      <c r="T477" s="21">
        <v>0</v>
      </c>
      <c r="U477" s="21">
        <v>0</v>
      </c>
      <c r="V477" s="21">
        <v>0</v>
      </c>
      <c r="W477" s="21">
        <v>0</v>
      </c>
      <c r="X477" s="21">
        <v>0</v>
      </c>
      <c r="Y477" s="21">
        <v>0</v>
      </c>
      <c r="Z477" s="21">
        <v>0</v>
      </c>
      <c r="AA477" s="21">
        <v>0</v>
      </c>
      <c r="AB477" s="21">
        <v>0</v>
      </c>
      <c r="AC477" s="21">
        <v>0</v>
      </c>
      <c r="AD477" s="21">
        <v>0</v>
      </c>
    </row>
    <row r="478" spans="1:30" x14ac:dyDescent="0.2">
      <c r="A478" s="17" t="s">
        <v>164</v>
      </c>
      <c r="B478" s="28" t="s">
        <v>73</v>
      </c>
      <c r="C478" s="28" t="s">
        <v>101</v>
      </c>
      <c r="D478" s="28" t="s">
        <v>83</v>
      </c>
      <c r="E478" s="31" t="s">
        <v>655</v>
      </c>
      <c r="F478" s="28" t="s">
        <v>162</v>
      </c>
      <c r="G478" s="54">
        <v>100</v>
      </c>
      <c r="H478" s="21">
        <v>24000</v>
      </c>
      <c r="I478" s="21">
        <v>24000</v>
      </c>
    </row>
    <row r="479" spans="1:30" x14ac:dyDescent="0.2">
      <c r="A479" s="17" t="s">
        <v>164</v>
      </c>
      <c r="B479" s="28" t="s">
        <v>73</v>
      </c>
      <c r="C479" s="28" t="s">
        <v>101</v>
      </c>
      <c r="D479" s="28" t="s">
        <v>83</v>
      </c>
      <c r="E479" s="31" t="s">
        <v>655</v>
      </c>
      <c r="F479" s="28" t="s">
        <v>162</v>
      </c>
      <c r="G479" s="54">
        <v>200</v>
      </c>
      <c r="H479" s="21">
        <v>100000</v>
      </c>
      <c r="I479" s="21">
        <v>100000</v>
      </c>
    </row>
    <row r="480" spans="1:30" x14ac:dyDescent="0.2">
      <c r="A480" s="16" t="s">
        <v>591</v>
      </c>
      <c r="B480" s="28" t="s">
        <v>73</v>
      </c>
      <c r="C480" s="28" t="s">
        <v>101</v>
      </c>
      <c r="D480" s="28" t="s">
        <v>83</v>
      </c>
      <c r="E480" s="31" t="s">
        <v>292</v>
      </c>
      <c r="F480" s="28"/>
      <c r="G480" s="54"/>
      <c r="H480" s="21">
        <f>H481</f>
        <v>136100</v>
      </c>
      <c r="I480" s="21">
        <f t="shared" ref="I480" si="76">I481</f>
        <v>136100</v>
      </c>
    </row>
    <row r="481" spans="1:9" ht="22.5" x14ac:dyDescent="0.2">
      <c r="A481" s="17" t="s">
        <v>746</v>
      </c>
      <c r="B481" s="28" t="s">
        <v>73</v>
      </c>
      <c r="C481" s="28" t="s">
        <v>101</v>
      </c>
      <c r="D481" s="28" t="s">
        <v>83</v>
      </c>
      <c r="E481" s="31" t="s">
        <v>745</v>
      </c>
      <c r="F481" s="28"/>
      <c r="G481" s="54"/>
      <c r="H481" s="21">
        <f>H482</f>
        <v>136100</v>
      </c>
      <c r="I481" s="21">
        <f t="shared" ref="I481" si="77">I482</f>
        <v>136100</v>
      </c>
    </row>
    <row r="482" spans="1:9" x14ac:dyDescent="0.2">
      <c r="A482" s="17" t="s">
        <v>164</v>
      </c>
      <c r="B482" s="28" t="s">
        <v>73</v>
      </c>
      <c r="C482" s="28" t="s">
        <v>101</v>
      </c>
      <c r="D482" s="28" t="s">
        <v>83</v>
      </c>
      <c r="E482" s="31" t="s">
        <v>745</v>
      </c>
      <c r="F482" s="28" t="s">
        <v>162</v>
      </c>
      <c r="G482" s="54"/>
      <c r="H482" s="21">
        <v>136100</v>
      </c>
      <c r="I482" s="21">
        <v>136100</v>
      </c>
    </row>
    <row r="483" spans="1:9" ht="22.5" x14ac:dyDescent="0.2">
      <c r="A483" s="1" t="s">
        <v>480</v>
      </c>
      <c r="B483" s="28" t="s">
        <v>73</v>
      </c>
      <c r="C483" s="28" t="s">
        <v>101</v>
      </c>
      <c r="D483" s="28" t="s">
        <v>83</v>
      </c>
      <c r="E483" s="28" t="s">
        <v>300</v>
      </c>
      <c r="F483" s="28"/>
      <c r="G483" s="28"/>
      <c r="H483" s="20">
        <f t="shared" ref="H483:I485" si="78">H484</f>
        <v>30000</v>
      </c>
      <c r="I483" s="20">
        <f t="shared" si="78"/>
        <v>30000</v>
      </c>
    </row>
    <row r="484" spans="1:9" ht="22.5" x14ac:dyDescent="0.2">
      <c r="A484" s="1" t="s">
        <v>442</v>
      </c>
      <c r="B484" s="28" t="s">
        <v>73</v>
      </c>
      <c r="C484" s="28" t="s">
        <v>101</v>
      </c>
      <c r="D484" s="28" t="s">
        <v>83</v>
      </c>
      <c r="E484" s="28" t="s">
        <v>443</v>
      </c>
      <c r="F484" s="28"/>
      <c r="G484" s="28"/>
      <c r="H484" s="20">
        <f t="shared" si="78"/>
        <v>30000</v>
      </c>
      <c r="I484" s="20">
        <f t="shared" si="78"/>
        <v>30000</v>
      </c>
    </row>
    <row r="485" spans="1:9" ht="22.5" x14ac:dyDescent="0.2">
      <c r="A485" s="16" t="s">
        <v>478</v>
      </c>
      <c r="B485" s="28" t="s">
        <v>73</v>
      </c>
      <c r="C485" s="28" t="s">
        <v>101</v>
      </c>
      <c r="D485" s="28" t="s">
        <v>83</v>
      </c>
      <c r="E485" s="28" t="s">
        <v>477</v>
      </c>
      <c r="F485" s="28"/>
      <c r="G485" s="28"/>
      <c r="H485" s="20">
        <f t="shared" si="78"/>
        <v>30000</v>
      </c>
      <c r="I485" s="20">
        <f t="shared" si="78"/>
        <v>30000</v>
      </c>
    </row>
    <row r="486" spans="1:9" x14ac:dyDescent="0.2">
      <c r="A486" s="17" t="s">
        <v>164</v>
      </c>
      <c r="B486" s="28" t="s">
        <v>73</v>
      </c>
      <c r="C486" s="28" t="s">
        <v>101</v>
      </c>
      <c r="D486" s="28" t="s">
        <v>83</v>
      </c>
      <c r="E486" s="28" t="s">
        <v>477</v>
      </c>
      <c r="F486" s="28" t="s">
        <v>162</v>
      </c>
      <c r="G486" s="28"/>
      <c r="H486" s="20">
        <v>30000</v>
      </c>
      <c r="I486" s="20">
        <v>30000</v>
      </c>
    </row>
    <row r="487" spans="1:9" ht="33.75" x14ac:dyDescent="0.2">
      <c r="A487" s="17" t="s">
        <v>518</v>
      </c>
      <c r="B487" s="28" t="s">
        <v>73</v>
      </c>
      <c r="C487" s="28" t="s">
        <v>101</v>
      </c>
      <c r="D487" s="28" t="s">
        <v>83</v>
      </c>
      <c r="E487" s="28" t="s">
        <v>534</v>
      </c>
      <c r="F487" s="28"/>
      <c r="G487" s="28"/>
      <c r="H487" s="20">
        <f t="shared" ref="H487:I488" si="79">H488</f>
        <v>270000</v>
      </c>
      <c r="I487" s="20">
        <f t="shared" si="79"/>
        <v>270000</v>
      </c>
    </row>
    <row r="488" spans="1:9" ht="22.5" x14ac:dyDescent="0.2">
      <c r="A488" s="17" t="s">
        <v>519</v>
      </c>
      <c r="B488" s="28" t="s">
        <v>73</v>
      </c>
      <c r="C488" s="28" t="s">
        <v>101</v>
      </c>
      <c r="D488" s="28" t="s">
        <v>83</v>
      </c>
      <c r="E488" s="28" t="s">
        <v>535</v>
      </c>
      <c r="F488" s="32"/>
      <c r="G488" s="28"/>
      <c r="H488" s="20">
        <f t="shared" si="79"/>
        <v>270000</v>
      </c>
      <c r="I488" s="20">
        <f t="shared" si="79"/>
        <v>270000</v>
      </c>
    </row>
    <row r="489" spans="1:9" x14ac:dyDescent="0.2">
      <c r="A489" s="17" t="s">
        <v>164</v>
      </c>
      <c r="B489" s="28" t="s">
        <v>73</v>
      </c>
      <c r="C489" s="28" t="s">
        <v>101</v>
      </c>
      <c r="D489" s="28" t="s">
        <v>83</v>
      </c>
      <c r="E489" s="28" t="s">
        <v>535</v>
      </c>
      <c r="F489" s="28" t="s">
        <v>162</v>
      </c>
      <c r="G489" s="28"/>
      <c r="H489" s="20">
        <v>270000</v>
      </c>
      <c r="I489" s="20">
        <v>270000</v>
      </c>
    </row>
    <row r="490" spans="1:9" ht="22.5" x14ac:dyDescent="0.2">
      <c r="A490" s="17" t="s">
        <v>656</v>
      </c>
      <c r="B490" s="28" t="s">
        <v>73</v>
      </c>
      <c r="C490" s="28" t="s">
        <v>101</v>
      </c>
      <c r="D490" s="28" t="s">
        <v>83</v>
      </c>
      <c r="E490" s="28" t="s">
        <v>604</v>
      </c>
      <c r="F490" s="28"/>
      <c r="G490" s="28"/>
      <c r="H490" s="20">
        <f>H493+H491</f>
        <v>1112379</v>
      </c>
      <c r="I490" s="20">
        <f t="shared" ref="I490" si="80">I493+I491</f>
        <v>1112376.6600000001</v>
      </c>
    </row>
    <row r="491" spans="1:9" ht="45" x14ac:dyDescent="0.2">
      <c r="A491" s="17" t="s">
        <v>719</v>
      </c>
      <c r="B491" s="28" t="s">
        <v>73</v>
      </c>
      <c r="C491" s="28" t="s">
        <v>101</v>
      </c>
      <c r="D491" s="28" t="s">
        <v>83</v>
      </c>
      <c r="E491" s="28" t="s">
        <v>718</v>
      </c>
      <c r="F491" s="28"/>
      <c r="G491" s="28"/>
      <c r="H491" s="20">
        <f>H492</f>
        <v>3325.24</v>
      </c>
      <c r="I491" s="20">
        <f t="shared" ref="I491" si="81">I492</f>
        <v>3325.24</v>
      </c>
    </row>
    <row r="492" spans="1:9" x14ac:dyDescent="0.2">
      <c r="A492" s="17" t="s">
        <v>164</v>
      </c>
      <c r="B492" s="28" t="s">
        <v>73</v>
      </c>
      <c r="C492" s="28" t="s">
        <v>101</v>
      </c>
      <c r="D492" s="28" t="s">
        <v>83</v>
      </c>
      <c r="E492" s="28" t="s">
        <v>718</v>
      </c>
      <c r="F492" s="28" t="s">
        <v>162</v>
      </c>
      <c r="G492" s="28"/>
      <c r="H492" s="20">
        <v>3325.24</v>
      </c>
      <c r="I492" s="20">
        <v>3325.24</v>
      </c>
    </row>
    <row r="493" spans="1:9" ht="33.75" x14ac:dyDescent="0.2">
      <c r="A493" s="17" t="s">
        <v>657</v>
      </c>
      <c r="B493" s="28" t="s">
        <v>73</v>
      </c>
      <c r="C493" s="28" t="s">
        <v>101</v>
      </c>
      <c r="D493" s="28" t="s">
        <v>83</v>
      </c>
      <c r="E493" s="28" t="s">
        <v>605</v>
      </c>
      <c r="F493" s="32"/>
      <c r="G493" s="28"/>
      <c r="H493" s="20">
        <f>H494+H495</f>
        <v>1109053.76</v>
      </c>
      <c r="I493" s="20">
        <f>I494+I495</f>
        <v>1109051.4200000002</v>
      </c>
    </row>
    <row r="494" spans="1:9" x14ac:dyDescent="0.2">
      <c r="A494" s="17" t="s">
        <v>164</v>
      </c>
      <c r="B494" s="28" t="s">
        <v>73</v>
      </c>
      <c r="C494" s="28" t="s">
        <v>101</v>
      </c>
      <c r="D494" s="28" t="s">
        <v>83</v>
      </c>
      <c r="E494" s="28" t="s">
        <v>605</v>
      </c>
      <c r="F494" s="28" t="s">
        <v>162</v>
      </c>
      <c r="G494" s="28"/>
      <c r="H494" s="20">
        <v>17412.11</v>
      </c>
      <c r="I494" s="20">
        <v>17412.11</v>
      </c>
    </row>
    <row r="495" spans="1:9" x14ac:dyDescent="0.2">
      <c r="A495" s="17" t="s">
        <v>164</v>
      </c>
      <c r="B495" s="28" t="s">
        <v>73</v>
      </c>
      <c r="C495" s="28" t="s">
        <v>101</v>
      </c>
      <c r="D495" s="28" t="s">
        <v>83</v>
      </c>
      <c r="E495" s="28" t="s">
        <v>605</v>
      </c>
      <c r="F495" s="28" t="s">
        <v>162</v>
      </c>
      <c r="G495" s="28" t="s">
        <v>215</v>
      </c>
      <c r="H495" s="20">
        <v>1091641.6499999999</v>
      </c>
      <c r="I495" s="20">
        <v>1091639.31</v>
      </c>
    </row>
    <row r="496" spans="1:9" x14ac:dyDescent="0.2">
      <c r="A496" s="16" t="s">
        <v>179</v>
      </c>
      <c r="B496" s="28" t="s">
        <v>73</v>
      </c>
      <c r="C496" s="28" t="s">
        <v>101</v>
      </c>
      <c r="D496" s="28" t="s">
        <v>89</v>
      </c>
      <c r="E496" s="28"/>
      <c r="F496" s="28"/>
      <c r="G496" s="28"/>
      <c r="H496" s="20">
        <f>H497+H519</f>
        <v>25612337.079999998</v>
      </c>
      <c r="I496" s="20">
        <f>I497+I519</f>
        <v>25310918.75</v>
      </c>
    </row>
    <row r="497" spans="1:30" ht="22.5" x14ac:dyDescent="0.2">
      <c r="A497" s="1" t="s">
        <v>28</v>
      </c>
      <c r="B497" s="28" t="s">
        <v>73</v>
      </c>
      <c r="C497" s="28" t="s">
        <v>101</v>
      </c>
      <c r="D497" s="28" t="s">
        <v>89</v>
      </c>
      <c r="E497" s="28" t="s">
        <v>290</v>
      </c>
      <c r="F497" s="28"/>
      <c r="G497" s="28"/>
      <c r="H497" s="20">
        <f>H498</f>
        <v>25589337.079999998</v>
      </c>
      <c r="I497" s="20">
        <f t="shared" ref="I497" si="82">I498</f>
        <v>25287918.75</v>
      </c>
      <c r="J497" s="20" t="e">
        <f>#REF!+J498</f>
        <v>#REF!</v>
      </c>
      <c r="K497" s="20" t="e">
        <f>#REF!+K498</f>
        <v>#REF!</v>
      </c>
      <c r="L497" s="20" t="e">
        <f>#REF!+L498</f>
        <v>#REF!</v>
      </c>
      <c r="M497" s="20" t="e">
        <f>#REF!+M498</f>
        <v>#REF!</v>
      </c>
      <c r="N497" s="20" t="e">
        <f>#REF!+N498</f>
        <v>#REF!</v>
      </c>
      <c r="O497" s="20" t="e">
        <f>#REF!+O498</f>
        <v>#REF!</v>
      </c>
      <c r="P497" s="20" t="e">
        <f>#REF!+P498</f>
        <v>#REF!</v>
      </c>
      <c r="Q497" s="20" t="e">
        <f>#REF!+Q498</f>
        <v>#REF!</v>
      </c>
      <c r="R497" s="20" t="e">
        <f>#REF!+R498</f>
        <v>#REF!</v>
      </c>
      <c r="S497" s="20" t="e">
        <f>#REF!+S498</f>
        <v>#REF!</v>
      </c>
      <c r="T497" s="20" t="e">
        <f>#REF!+T498</f>
        <v>#REF!</v>
      </c>
      <c r="U497" s="20" t="e">
        <f>#REF!+U498</f>
        <v>#REF!</v>
      </c>
      <c r="V497" s="20" t="e">
        <f>#REF!+V498</f>
        <v>#REF!</v>
      </c>
      <c r="W497" s="20" t="e">
        <f>#REF!+W498</f>
        <v>#REF!</v>
      </c>
      <c r="X497" s="20" t="e">
        <f>#REF!+X498</f>
        <v>#REF!</v>
      </c>
      <c r="Y497" s="20" t="e">
        <f>#REF!+Y498</f>
        <v>#REF!</v>
      </c>
      <c r="Z497" s="20" t="e">
        <f>#REF!+Z498</f>
        <v>#REF!</v>
      </c>
      <c r="AA497" s="20" t="e">
        <f>#REF!+AA498</f>
        <v>#REF!</v>
      </c>
      <c r="AB497" s="20" t="e">
        <f>#REF!+AB498</f>
        <v>#REF!</v>
      </c>
      <c r="AC497" s="20" t="e">
        <f>#REF!+AC498</f>
        <v>#REF!</v>
      </c>
      <c r="AD497" s="20" t="e">
        <f>#REF!+AD498</f>
        <v>#REF!</v>
      </c>
    </row>
    <row r="498" spans="1:30" x14ac:dyDescent="0.2">
      <c r="A498" s="16" t="s">
        <v>441</v>
      </c>
      <c r="B498" s="28" t="s">
        <v>73</v>
      </c>
      <c r="C498" s="28" t="s">
        <v>101</v>
      </c>
      <c r="D498" s="28" t="s">
        <v>89</v>
      </c>
      <c r="E498" s="28" t="s">
        <v>440</v>
      </c>
      <c r="F498" s="28"/>
      <c r="G498" s="28"/>
      <c r="H498" s="20">
        <f>H499+H508</f>
        <v>25589337.079999998</v>
      </c>
      <c r="I498" s="20">
        <f>I499+I508</f>
        <v>25287918.75</v>
      </c>
    </row>
    <row r="499" spans="1:30" x14ac:dyDescent="0.2">
      <c r="A499" s="16" t="s">
        <v>299</v>
      </c>
      <c r="B499" s="28" t="s">
        <v>73</v>
      </c>
      <c r="C499" s="28" t="s">
        <v>101</v>
      </c>
      <c r="D499" s="28" t="s">
        <v>89</v>
      </c>
      <c r="E499" s="28" t="s">
        <v>376</v>
      </c>
      <c r="F499" s="28"/>
      <c r="G499" s="28"/>
      <c r="H499" s="20">
        <f>SUM(H500:H507)</f>
        <v>3878685.23</v>
      </c>
      <c r="I499" s="20">
        <f t="shared" ref="I499:AD499" si="83">SUM(I500:I507)</f>
        <v>3798592.94</v>
      </c>
      <c r="J499" s="20">
        <f t="shared" si="83"/>
        <v>0</v>
      </c>
      <c r="K499" s="20">
        <f t="shared" si="83"/>
        <v>0</v>
      </c>
      <c r="L499" s="20">
        <f t="shared" si="83"/>
        <v>0</v>
      </c>
      <c r="M499" s="20">
        <f t="shared" si="83"/>
        <v>0</v>
      </c>
      <c r="N499" s="20">
        <f t="shared" si="83"/>
        <v>0</v>
      </c>
      <c r="O499" s="20">
        <f t="shared" si="83"/>
        <v>0</v>
      </c>
      <c r="P499" s="20">
        <f t="shared" si="83"/>
        <v>0</v>
      </c>
      <c r="Q499" s="20">
        <f t="shared" si="83"/>
        <v>0</v>
      </c>
      <c r="R499" s="20">
        <f t="shared" si="83"/>
        <v>0</v>
      </c>
      <c r="S499" s="20">
        <f t="shared" si="83"/>
        <v>0</v>
      </c>
      <c r="T499" s="20">
        <f t="shared" si="83"/>
        <v>0</v>
      </c>
      <c r="U499" s="20">
        <f t="shared" si="83"/>
        <v>0</v>
      </c>
      <c r="V499" s="20">
        <f t="shared" si="83"/>
        <v>0</v>
      </c>
      <c r="W499" s="20">
        <f t="shared" si="83"/>
        <v>0</v>
      </c>
      <c r="X499" s="20">
        <f t="shared" si="83"/>
        <v>0</v>
      </c>
      <c r="Y499" s="20">
        <f t="shared" si="83"/>
        <v>0</v>
      </c>
      <c r="Z499" s="20">
        <f t="shared" si="83"/>
        <v>0</v>
      </c>
      <c r="AA499" s="20">
        <f t="shared" si="83"/>
        <v>0</v>
      </c>
      <c r="AB499" s="20">
        <f t="shared" si="83"/>
        <v>0</v>
      </c>
      <c r="AC499" s="20">
        <f t="shared" si="83"/>
        <v>0</v>
      </c>
      <c r="AD499" s="20">
        <f t="shared" si="83"/>
        <v>0</v>
      </c>
    </row>
    <row r="500" spans="1:30" x14ac:dyDescent="0.2">
      <c r="A500" s="9" t="s">
        <v>425</v>
      </c>
      <c r="B500" s="28" t="s">
        <v>73</v>
      </c>
      <c r="C500" s="28" t="s">
        <v>101</v>
      </c>
      <c r="D500" s="28" t="s">
        <v>89</v>
      </c>
      <c r="E500" s="28" t="s">
        <v>376</v>
      </c>
      <c r="F500" s="28" t="s">
        <v>88</v>
      </c>
      <c r="G500" s="28"/>
      <c r="H500" s="20">
        <v>1790995.83</v>
      </c>
      <c r="I500" s="20">
        <v>1786607.93</v>
      </c>
    </row>
    <row r="501" spans="1:30" x14ac:dyDescent="0.2">
      <c r="A501" s="9" t="s">
        <v>425</v>
      </c>
      <c r="B501" s="28" t="s">
        <v>73</v>
      </c>
      <c r="C501" s="28" t="s">
        <v>101</v>
      </c>
      <c r="D501" s="28" t="s">
        <v>89</v>
      </c>
      <c r="E501" s="28" t="s">
        <v>376</v>
      </c>
      <c r="F501" s="28" t="s">
        <v>88</v>
      </c>
      <c r="G501" s="28" t="s">
        <v>215</v>
      </c>
      <c r="H501" s="20">
        <v>23640</v>
      </c>
      <c r="I501" s="20">
        <v>23640</v>
      </c>
    </row>
    <row r="502" spans="1:30" ht="22.5" x14ac:dyDescent="0.2">
      <c r="A502" s="17" t="s">
        <v>91</v>
      </c>
      <c r="B502" s="28" t="s">
        <v>73</v>
      </c>
      <c r="C502" s="28" t="s">
        <v>101</v>
      </c>
      <c r="D502" s="28" t="s">
        <v>89</v>
      </c>
      <c r="E502" s="28" t="s">
        <v>376</v>
      </c>
      <c r="F502" s="28" t="s">
        <v>90</v>
      </c>
      <c r="G502" s="28"/>
      <c r="H502" s="20">
        <v>14000</v>
      </c>
      <c r="I502" s="20">
        <v>500</v>
      </c>
    </row>
    <row r="503" spans="1:30" ht="22.5" x14ac:dyDescent="0.2">
      <c r="A503" s="9" t="s">
        <v>427</v>
      </c>
      <c r="B503" s="28" t="s">
        <v>73</v>
      </c>
      <c r="C503" s="28" t="s">
        <v>101</v>
      </c>
      <c r="D503" s="28" t="s">
        <v>89</v>
      </c>
      <c r="E503" s="28" t="s">
        <v>376</v>
      </c>
      <c r="F503" s="28" t="s">
        <v>426</v>
      </c>
      <c r="G503" s="28"/>
      <c r="H503" s="20">
        <v>487399.4</v>
      </c>
      <c r="I503" s="20">
        <v>487395.32</v>
      </c>
    </row>
    <row r="504" spans="1:30" ht="22.5" x14ac:dyDescent="0.2">
      <c r="A504" s="9" t="s">
        <v>427</v>
      </c>
      <c r="B504" s="28" t="s">
        <v>73</v>
      </c>
      <c r="C504" s="28" t="s">
        <v>101</v>
      </c>
      <c r="D504" s="28" t="s">
        <v>89</v>
      </c>
      <c r="E504" s="28" t="s">
        <v>376</v>
      </c>
      <c r="F504" s="28" t="s">
        <v>426</v>
      </c>
      <c r="G504" s="28" t="s">
        <v>215</v>
      </c>
      <c r="H504" s="20">
        <v>7150</v>
      </c>
      <c r="I504" s="20">
        <v>7150</v>
      </c>
    </row>
    <row r="505" spans="1:30" x14ac:dyDescent="0.2">
      <c r="A505" s="9" t="s">
        <v>191</v>
      </c>
      <c r="B505" s="28" t="s">
        <v>73</v>
      </c>
      <c r="C505" s="28" t="s">
        <v>101</v>
      </c>
      <c r="D505" s="28" t="s">
        <v>89</v>
      </c>
      <c r="E505" s="28" t="s">
        <v>376</v>
      </c>
      <c r="F505" s="28" t="s">
        <v>190</v>
      </c>
      <c r="G505" s="28"/>
      <c r="H505" s="20">
        <v>67300</v>
      </c>
      <c r="I505" s="20">
        <v>53970</v>
      </c>
    </row>
    <row r="506" spans="1:30" x14ac:dyDescent="0.2">
      <c r="A506" s="1" t="s">
        <v>436</v>
      </c>
      <c r="B506" s="28" t="s">
        <v>73</v>
      </c>
      <c r="C506" s="28" t="s">
        <v>101</v>
      </c>
      <c r="D506" s="28" t="s">
        <v>89</v>
      </c>
      <c r="E506" s="28" t="s">
        <v>376</v>
      </c>
      <c r="F506" s="28" t="s">
        <v>92</v>
      </c>
      <c r="G506" s="28"/>
      <c r="H506" s="20">
        <v>1484352</v>
      </c>
      <c r="I506" s="20">
        <v>1435481.69</v>
      </c>
    </row>
    <row r="507" spans="1:30" x14ac:dyDescent="0.2">
      <c r="A507" s="9" t="s">
        <v>317</v>
      </c>
      <c r="B507" s="28" t="s">
        <v>73</v>
      </c>
      <c r="C507" s="28" t="s">
        <v>101</v>
      </c>
      <c r="D507" s="28" t="s">
        <v>89</v>
      </c>
      <c r="E507" s="28" t="s">
        <v>376</v>
      </c>
      <c r="F507" s="28" t="s">
        <v>94</v>
      </c>
      <c r="G507" s="28"/>
      <c r="H507" s="20">
        <v>3848</v>
      </c>
      <c r="I507" s="20">
        <v>3848</v>
      </c>
    </row>
    <row r="508" spans="1:30" ht="33.75" x14ac:dyDescent="0.2">
      <c r="A508" s="16" t="s">
        <v>165</v>
      </c>
      <c r="B508" s="28" t="s">
        <v>73</v>
      </c>
      <c r="C508" s="28" t="s">
        <v>101</v>
      </c>
      <c r="D508" s="28" t="s">
        <v>89</v>
      </c>
      <c r="E508" s="28" t="s">
        <v>377</v>
      </c>
      <c r="F508" s="28"/>
      <c r="G508" s="28"/>
      <c r="H508" s="20">
        <f>SUM(H509:H518)</f>
        <v>21710651.849999998</v>
      </c>
      <c r="I508" s="20">
        <f t="shared" ref="I508:AD508" si="84">SUM(I509:I518)</f>
        <v>21489325.809999999</v>
      </c>
      <c r="J508" s="20">
        <f t="shared" si="84"/>
        <v>0</v>
      </c>
      <c r="K508" s="20">
        <f t="shared" si="84"/>
        <v>0</v>
      </c>
      <c r="L508" s="20">
        <f t="shared" si="84"/>
        <v>0</v>
      </c>
      <c r="M508" s="20">
        <f t="shared" si="84"/>
        <v>0</v>
      </c>
      <c r="N508" s="20">
        <f t="shared" si="84"/>
        <v>0</v>
      </c>
      <c r="O508" s="20">
        <f t="shared" si="84"/>
        <v>0</v>
      </c>
      <c r="P508" s="20">
        <f t="shared" si="84"/>
        <v>0</v>
      </c>
      <c r="Q508" s="20">
        <f t="shared" si="84"/>
        <v>0</v>
      </c>
      <c r="R508" s="20">
        <f t="shared" si="84"/>
        <v>0</v>
      </c>
      <c r="S508" s="20">
        <f t="shared" si="84"/>
        <v>0</v>
      </c>
      <c r="T508" s="20">
        <f t="shared" si="84"/>
        <v>0</v>
      </c>
      <c r="U508" s="20">
        <f t="shared" si="84"/>
        <v>0</v>
      </c>
      <c r="V508" s="20">
        <f t="shared" si="84"/>
        <v>0</v>
      </c>
      <c r="W508" s="20">
        <f t="shared" si="84"/>
        <v>0</v>
      </c>
      <c r="X508" s="20">
        <f t="shared" si="84"/>
        <v>0</v>
      </c>
      <c r="Y508" s="20">
        <f t="shared" si="84"/>
        <v>0</v>
      </c>
      <c r="Z508" s="20">
        <f t="shared" si="84"/>
        <v>0</v>
      </c>
      <c r="AA508" s="20">
        <f t="shared" si="84"/>
        <v>0</v>
      </c>
      <c r="AB508" s="20">
        <f t="shared" si="84"/>
        <v>0</v>
      </c>
      <c r="AC508" s="20">
        <f t="shared" si="84"/>
        <v>0</v>
      </c>
      <c r="AD508" s="20">
        <f t="shared" si="84"/>
        <v>0</v>
      </c>
    </row>
    <row r="509" spans="1:30" x14ac:dyDescent="0.2">
      <c r="A509" s="9" t="s">
        <v>429</v>
      </c>
      <c r="B509" s="28" t="s">
        <v>73</v>
      </c>
      <c r="C509" s="28" t="s">
        <v>101</v>
      </c>
      <c r="D509" s="28" t="s">
        <v>89</v>
      </c>
      <c r="E509" s="28" t="s">
        <v>377</v>
      </c>
      <c r="F509" s="28" t="s">
        <v>176</v>
      </c>
      <c r="G509" s="28"/>
      <c r="H509" s="20">
        <v>15698657.5</v>
      </c>
      <c r="I509" s="20">
        <v>15654673.83</v>
      </c>
    </row>
    <row r="510" spans="1:30" x14ac:dyDescent="0.2">
      <c r="A510" s="9" t="s">
        <v>429</v>
      </c>
      <c r="B510" s="28" t="s">
        <v>73</v>
      </c>
      <c r="C510" s="28" t="s">
        <v>101</v>
      </c>
      <c r="D510" s="28" t="s">
        <v>89</v>
      </c>
      <c r="E510" s="28" t="s">
        <v>377</v>
      </c>
      <c r="F510" s="28" t="s">
        <v>176</v>
      </c>
      <c r="G510" s="28" t="s">
        <v>215</v>
      </c>
      <c r="H510" s="20">
        <v>189450</v>
      </c>
      <c r="I510" s="20">
        <v>189450</v>
      </c>
    </row>
    <row r="511" spans="1:30" x14ac:dyDescent="0.2">
      <c r="A511" s="9" t="s">
        <v>658</v>
      </c>
      <c r="B511" s="28" t="s">
        <v>73</v>
      </c>
      <c r="C511" s="28" t="s">
        <v>101</v>
      </c>
      <c r="D511" s="28" t="s">
        <v>89</v>
      </c>
      <c r="E511" s="28" t="s">
        <v>377</v>
      </c>
      <c r="F511" s="28" t="s">
        <v>177</v>
      </c>
      <c r="G511" s="28"/>
      <c r="H511" s="20">
        <v>690</v>
      </c>
      <c r="I511" s="20">
        <v>496.42</v>
      </c>
    </row>
    <row r="512" spans="1:30" ht="22.5" x14ac:dyDescent="0.2">
      <c r="A512" s="9" t="s">
        <v>430</v>
      </c>
      <c r="B512" s="28" t="s">
        <v>73</v>
      </c>
      <c r="C512" s="28" t="s">
        <v>101</v>
      </c>
      <c r="D512" s="28" t="s">
        <v>89</v>
      </c>
      <c r="E512" s="28" t="s">
        <v>377</v>
      </c>
      <c r="F512" s="28" t="s">
        <v>428</v>
      </c>
      <c r="G512" s="28"/>
      <c r="H512" s="20">
        <v>4602942.54</v>
      </c>
      <c r="I512" s="20">
        <v>4590996.5599999996</v>
      </c>
    </row>
    <row r="513" spans="1:9" ht="22.5" x14ac:dyDescent="0.2">
      <c r="A513" s="9" t="s">
        <v>430</v>
      </c>
      <c r="B513" s="28" t="s">
        <v>73</v>
      </c>
      <c r="C513" s="28" t="s">
        <v>101</v>
      </c>
      <c r="D513" s="28" t="s">
        <v>89</v>
      </c>
      <c r="E513" s="28" t="s">
        <v>377</v>
      </c>
      <c r="F513" s="28" t="s">
        <v>428</v>
      </c>
      <c r="G513" s="28" t="s">
        <v>215</v>
      </c>
      <c r="H513" s="20">
        <v>57230</v>
      </c>
      <c r="I513" s="20">
        <v>57230</v>
      </c>
    </row>
    <row r="514" spans="1:9" x14ac:dyDescent="0.2">
      <c r="A514" s="1" t="s">
        <v>191</v>
      </c>
      <c r="B514" s="28" t="s">
        <v>73</v>
      </c>
      <c r="C514" s="28" t="s">
        <v>101</v>
      </c>
      <c r="D514" s="28" t="s">
        <v>89</v>
      </c>
      <c r="E514" s="28" t="s">
        <v>377</v>
      </c>
      <c r="F514" s="28" t="s">
        <v>190</v>
      </c>
      <c r="G514" s="28"/>
      <c r="H514" s="20">
        <v>934681.41</v>
      </c>
      <c r="I514" s="20">
        <v>840069.28</v>
      </c>
    </row>
    <row r="515" spans="1:9" x14ac:dyDescent="0.2">
      <c r="A515" s="1" t="s">
        <v>436</v>
      </c>
      <c r="B515" s="33" t="s">
        <v>73</v>
      </c>
      <c r="C515" s="33" t="s">
        <v>101</v>
      </c>
      <c r="D515" s="33" t="s">
        <v>89</v>
      </c>
      <c r="E515" s="28" t="s">
        <v>377</v>
      </c>
      <c r="F515" s="33" t="s">
        <v>92</v>
      </c>
      <c r="G515" s="33"/>
      <c r="H515" s="26">
        <v>225835.01</v>
      </c>
      <c r="I515" s="26">
        <v>156048.57</v>
      </c>
    </row>
    <row r="516" spans="1:9" x14ac:dyDescent="0.2">
      <c r="A516" s="1" t="s">
        <v>95</v>
      </c>
      <c r="B516" s="33" t="s">
        <v>73</v>
      </c>
      <c r="C516" s="33" t="s">
        <v>101</v>
      </c>
      <c r="D516" s="33" t="s">
        <v>89</v>
      </c>
      <c r="E516" s="28" t="s">
        <v>377</v>
      </c>
      <c r="F516" s="33" t="s">
        <v>93</v>
      </c>
      <c r="G516" s="33"/>
      <c r="H516" s="26">
        <v>804.24</v>
      </c>
      <c r="I516" s="20">
        <v>0</v>
      </c>
    </row>
    <row r="517" spans="1:9" x14ac:dyDescent="0.2">
      <c r="A517" s="9" t="s">
        <v>317</v>
      </c>
      <c r="B517" s="33" t="s">
        <v>73</v>
      </c>
      <c r="C517" s="33" t="s">
        <v>101</v>
      </c>
      <c r="D517" s="33" t="s">
        <v>89</v>
      </c>
      <c r="E517" s="28" t="s">
        <v>377</v>
      </c>
      <c r="F517" s="33" t="s">
        <v>94</v>
      </c>
      <c r="G517" s="33"/>
      <c r="H517" s="26">
        <v>180</v>
      </c>
      <c r="I517" s="26">
        <v>180</v>
      </c>
    </row>
    <row r="518" spans="1:9" x14ac:dyDescent="0.2">
      <c r="A518" s="9" t="s">
        <v>627</v>
      </c>
      <c r="B518" s="33" t="s">
        <v>73</v>
      </c>
      <c r="C518" s="33" t="s">
        <v>101</v>
      </c>
      <c r="D518" s="33" t="s">
        <v>89</v>
      </c>
      <c r="E518" s="28" t="s">
        <v>377</v>
      </c>
      <c r="F518" s="33" t="s">
        <v>626</v>
      </c>
      <c r="G518" s="33"/>
      <c r="H518" s="26">
        <v>181.15</v>
      </c>
      <c r="I518" s="26">
        <v>181.15</v>
      </c>
    </row>
    <row r="519" spans="1:9" x14ac:dyDescent="0.2">
      <c r="A519" s="1" t="s">
        <v>479</v>
      </c>
      <c r="B519" s="28" t="s">
        <v>73</v>
      </c>
      <c r="C519" s="28" t="s">
        <v>101</v>
      </c>
      <c r="D519" s="28" t="s">
        <v>89</v>
      </c>
      <c r="E519" s="28" t="s">
        <v>301</v>
      </c>
      <c r="F519" s="28"/>
      <c r="G519" s="28"/>
      <c r="H519" s="20">
        <f t="shared" ref="H519:I521" si="85">H520</f>
        <v>23000</v>
      </c>
      <c r="I519" s="20">
        <f t="shared" si="85"/>
        <v>23000</v>
      </c>
    </row>
    <row r="520" spans="1:9" x14ac:dyDescent="0.2">
      <c r="A520" s="1" t="s">
        <v>261</v>
      </c>
      <c r="B520" s="28" t="s">
        <v>73</v>
      </c>
      <c r="C520" s="28" t="s">
        <v>101</v>
      </c>
      <c r="D520" s="28" t="s">
        <v>89</v>
      </c>
      <c r="E520" s="28" t="s">
        <v>309</v>
      </c>
      <c r="F520" s="28"/>
      <c r="G520" s="28"/>
      <c r="H520" s="20">
        <f t="shared" si="85"/>
        <v>23000</v>
      </c>
      <c r="I520" s="20">
        <f t="shared" si="85"/>
        <v>23000</v>
      </c>
    </row>
    <row r="521" spans="1:9" x14ac:dyDescent="0.2">
      <c r="A521" s="1" t="s">
        <v>20</v>
      </c>
      <c r="B521" s="28" t="s">
        <v>73</v>
      </c>
      <c r="C521" s="28" t="s">
        <v>101</v>
      </c>
      <c r="D521" s="28" t="s">
        <v>89</v>
      </c>
      <c r="E521" s="28" t="s">
        <v>378</v>
      </c>
      <c r="F521" s="28"/>
      <c r="G521" s="28"/>
      <c r="H521" s="20">
        <f t="shared" si="85"/>
        <v>23000</v>
      </c>
      <c r="I521" s="20">
        <f t="shared" si="85"/>
        <v>23000</v>
      </c>
    </row>
    <row r="522" spans="1:9" x14ac:dyDescent="0.2">
      <c r="A522" s="1" t="s">
        <v>100</v>
      </c>
      <c r="B522" s="28" t="s">
        <v>73</v>
      </c>
      <c r="C522" s="28" t="s">
        <v>101</v>
      </c>
      <c r="D522" s="28" t="s">
        <v>89</v>
      </c>
      <c r="E522" s="28" t="s">
        <v>378</v>
      </c>
      <c r="F522" s="28" t="s">
        <v>99</v>
      </c>
      <c r="G522" s="28"/>
      <c r="H522" s="20">
        <v>23000</v>
      </c>
      <c r="I522" s="20">
        <v>23000</v>
      </c>
    </row>
    <row r="523" spans="1:9" x14ac:dyDescent="0.2">
      <c r="A523" s="16" t="s">
        <v>157</v>
      </c>
      <c r="B523" s="28" t="s">
        <v>73</v>
      </c>
      <c r="C523" s="28" t="s">
        <v>156</v>
      </c>
      <c r="D523" s="28" t="s">
        <v>84</v>
      </c>
      <c r="E523" s="28"/>
      <c r="F523" s="28"/>
      <c r="G523" s="28"/>
      <c r="H523" s="20">
        <f t="shared" ref="H523:I525" si="86">H524</f>
        <v>2549712.5</v>
      </c>
      <c r="I523" s="20">
        <f t="shared" si="86"/>
        <v>2549712.5</v>
      </c>
    </row>
    <row r="524" spans="1:9" x14ac:dyDescent="0.2">
      <c r="A524" s="1" t="s">
        <v>158</v>
      </c>
      <c r="B524" s="28" t="s">
        <v>73</v>
      </c>
      <c r="C524" s="28" t="s">
        <v>156</v>
      </c>
      <c r="D524" s="28" t="s">
        <v>97</v>
      </c>
      <c r="E524" s="28"/>
      <c r="F524" s="28"/>
      <c r="G524" s="28"/>
      <c r="H524" s="20">
        <f t="shared" si="86"/>
        <v>2549712.5</v>
      </c>
      <c r="I524" s="20">
        <f t="shared" si="86"/>
        <v>2549712.5</v>
      </c>
    </row>
    <row r="525" spans="1:9" ht="22.5" x14ac:dyDescent="0.2">
      <c r="A525" s="9" t="s">
        <v>255</v>
      </c>
      <c r="B525" s="28" t="s">
        <v>73</v>
      </c>
      <c r="C525" s="28" t="s">
        <v>156</v>
      </c>
      <c r="D525" s="28" t="s">
        <v>97</v>
      </c>
      <c r="E525" s="28" t="s">
        <v>246</v>
      </c>
      <c r="F525" s="28"/>
      <c r="G525" s="28"/>
      <c r="H525" s="20">
        <f t="shared" si="86"/>
        <v>2549712.5</v>
      </c>
      <c r="I525" s="20">
        <f t="shared" si="86"/>
        <v>2549712.5</v>
      </c>
    </row>
    <row r="526" spans="1:9" ht="22.5" x14ac:dyDescent="0.2">
      <c r="A526" s="52" t="s">
        <v>30</v>
      </c>
      <c r="B526" s="28" t="s">
        <v>73</v>
      </c>
      <c r="C526" s="28" t="s">
        <v>156</v>
      </c>
      <c r="D526" s="28" t="s">
        <v>97</v>
      </c>
      <c r="E526" s="28" t="s">
        <v>246</v>
      </c>
      <c r="F526" s="28" t="s">
        <v>277</v>
      </c>
      <c r="G526" s="28" t="s">
        <v>215</v>
      </c>
      <c r="H526" s="20">
        <v>2549712.5</v>
      </c>
      <c r="I526" s="20">
        <v>2549712.5</v>
      </c>
    </row>
    <row r="527" spans="1:9" x14ac:dyDescent="0.2">
      <c r="A527" s="1" t="s">
        <v>65</v>
      </c>
      <c r="B527" s="28" t="s">
        <v>78</v>
      </c>
      <c r="C527" s="4"/>
      <c r="D527" s="4"/>
      <c r="E527" s="4"/>
      <c r="F527" s="4"/>
      <c r="G527" s="4"/>
      <c r="H527" s="20">
        <f>H528</f>
        <v>6254553.3899999997</v>
      </c>
      <c r="I527" s="20">
        <f>I528</f>
        <v>6254443.5800000001</v>
      </c>
    </row>
    <row r="528" spans="1:9" x14ac:dyDescent="0.2">
      <c r="A528" s="1" t="s">
        <v>85</v>
      </c>
      <c r="B528" s="28" t="s">
        <v>78</v>
      </c>
      <c r="C528" s="28" t="s">
        <v>83</v>
      </c>
      <c r="D528" s="28" t="s">
        <v>84</v>
      </c>
      <c r="E528" s="28"/>
      <c r="F528" s="4"/>
      <c r="G528" s="4"/>
      <c r="H528" s="20">
        <f>H529+H546</f>
        <v>6254553.3899999997</v>
      </c>
      <c r="I528" s="20">
        <f>I529+I546</f>
        <v>6254443.5800000001</v>
      </c>
    </row>
    <row r="529" spans="1:9" ht="22.5" x14ac:dyDescent="0.2">
      <c r="A529" s="1" t="s">
        <v>153</v>
      </c>
      <c r="B529" s="28" t="s">
        <v>78</v>
      </c>
      <c r="C529" s="28" t="s">
        <v>83</v>
      </c>
      <c r="D529" s="28" t="s">
        <v>97</v>
      </c>
      <c r="E529" s="28"/>
      <c r="F529" s="4"/>
      <c r="G529" s="4"/>
      <c r="H529" s="20">
        <f>H530</f>
        <v>6041283.3899999997</v>
      </c>
      <c r="I529" s="20">
        <f>I530</f>
        <v>6041173.5800000001</v>
      </c>
    </row>
    <row r="530" spans="1:9" x14ac:dyDescent="0.2">
      <c r="A530" s="16" t="s">
        <v>438</v>
      </c>
      <c r="B530" s="28" t="s">
        <v>78</v>
      </c>
      <c r="C530" s="28" t="s">
        <v>83</v>
      </c>
      <c r="D530" s="28" t="s">
        <v>97</v>
      </c>
      <c r="E530" s="28" t="s">
        <v>271</v>
      </c>
      <c r="F530" s="4"/>
      <c r="G530" s="4"/>
      <c r="H530" s="20">
        <f>H531+H541</f>
        <v>6041283.3899999997</v>
      </c>
      <c r="I530" s="20">
        <f>I531+I541</f>
        <v>6041173.5800000001</v>
      </c>
    </row>
    <row r="531" spans="1:9" x14ac:dyDescent="0.2">
      <c r="A531" s="16" t="s">
        <v>299</v>
      </c>
      <c r="B531" s="28" t="s">
        <v>78</v>
      </c>
      <c r="C531" s="28" t="s">
        <v>83</v>
      </c>
      <c r="D531" s="28" t="s">
        <v>97</v>
      </c>
      <c r="E531" s="28" t="s">
        <v>322</v>
      </c>
      <c r="F531" s="28"/>
      <c r="G531" s="28"/>
      <c r="H531" s="20">
        <f>SUM(H532:H540)</f>
        <v>3723980.5199999996</v>
      </c>
      <c r="I531" s="20">
        <f>SUM(I532:I540)</f>
        <v>3723870.71</v>
      </c>
    </row>
    <row r="532" spans="1:9" x14ac:dyDescent="0.2">
      <c r="A532" s="9" t="s">
        <v>425</v>
      </c>
      <c r="B532" s="28" t="s">
        <v>78</v>
      </c>
      <c r="C532" s="28" t="s">
        <v>83</v>
      </c>
      <c r="D532" s="28" t="s">
        <v>97</v>
      </c>
      <c r="E532" s="28" t="s">
        <v>322</v>
      </c>
      <c r="F532" s="28" t="s">
        <v>88</v>
      </c>
      <c r="G532" s="28"/>
      <c r="H532" s="20">
        <v>1633997.23</v>
      </c>
      <c r="I532" s="20">
        <v>1633997.23</v>
      </c>
    </row>
    <row r="533" spans="1:9" x14ac:dyDescent="0.2">
      <c r="A533" s="9" t="s">
        <v>425</v>
      </c>
      <c r="B533" s="28" t="s">
        <v>78</v>
      </c>
      <c r="C533" s="28" t="s">
        <v>83</v>
      </c>
      <c r="D533" s="28" t="s">
        <v>97</v>
      </c>
      <c r="E533" s="28" t="s">
        <v>322</v>
      </c>
      <c r="F533" s="28" t="s">
        <v>88</v>
      </c>
      <c r="G533" s="28" t="s">
        <v>215</v>
      </c>
      <c r="H533" s="20">
        <v>15534</v>
      </c>
      <c r="I533" s="20">
        <v>15534</v>
      </c>
    </row>
    <row r="534" spans="1:9" ht="22.5" x14ac:dyDescent="0.2">
      <c r="A534" s="17" t="s">
        <v>36</v>
      </c>
      <c r="B534" s="28" t="s">
        <v>78</v>
      </c>
      <c r="C534" s="28" t="s">
        <v>83</v>
      </c>
      <c r="D534" s="28" t="s">
        <v>97</v>
      </c>
      <c r="E534" s="28" t="s">
        <v>322</v>
      </c>
      <c r="F534" s="28" t="s">
        <v>35</v>
      </c>
      <c r="G534" s="28"/>
      <c r="H534" s="20">
        <v>17226.990000000002</v>
      </c>
      <c r="I534" s="20">
        <v>17226.990000000002</v>
      </c>
    </row>
    <row r="535" spans="1:9" ht="22.5" x14ac:dyDescent="0.2">
      <c r="A535" s="9" t="s">
        <v>427</v>
      </c>
      <c r="B535" s="28" t="s">
        <v>78</v>
      </c>
      <c r="C535" s="28" t="s">
        <v>83</v>
      </c>
      <c r="D535" s="28" t="s">
        <v>97</v>
      </c>
      <c r="E535" s="28" t="s">
        <v>322</v>
      </c>
      <c r="F535" s="28" t="s">
        <v>426</v>
      </c>
      <c r="G535" s="28"/>
      <c r="H535" s="20">
        <v>488634.29</v>
      </c>
      <c r="I535" s="20">
        <v>488634.29</v>
      </c>
    </row>
    <row r="536" spans="1:9" ht="22.5" x14ac:dyDescent="0.2">
      <c r="A536" s="9" t="s">
        <v>427</v>
      </c>
      <c r="B536" s="28" t="s">
        <v>78</v>
      </c>
      <c r="C536" s="28" t="s">
        <v>83</v>
      </c>
      <c r="D536" s="28" t="s">
        <v>97</v>
      </c>
      <c r="E536" s="28" t="s">
        <v>322</v>
      </c>
      <c r="F536" s="28" t="s">
        <v>426</v>
      </c>
      <c r="G536" s="28" t="s">
        <v>215</v>
      </c>
      <c r="H536" s="20">
        <v>4692</v>
      </c>
      <c r="I536" s="20">
        <v>4692</v>
      </c>
    </row>
    <row r="537" spans="1:9" x14ac:dyDescent="0.2">
      <c r="A537" s="1" t="s">
        <v>191</v>
      </c>
      <c r="B537" s="28" t="s">
        <v>78</v>
      </c>
      <c r="C537" s="28" t="s">
        <v>83</v>
      </c>
      <c r="D537" s="28" t="s">
        <v>97</v>
      </c>
      <c r="E537" s="28" t="s">
        <v>322</v>
      </c>
      <c r="F537" s="28" t="s">
        <v>190</v>
      </c>
      <c r="G537" s="28"/>
      <c r="H537" s="20">
        <v>320117.83</v>
      </c>
      <c r="I537" s="20">
        <v>320117.83</v>
      </c>
    </row>
    <row r="538" spans="1:9" x14ac:dyDescent="0.2">
      <c r="A538" s="1" t="s">
        <v>436</v>
      </c>
      <c r="B538" s="28" t="s">
        <v>78</v>
      </c>
      <c r="C538" s="28" t="s">
        <v>83</v>
      </c>
      <c r="D538" s="28" t="s">
        <v>97</v>
      </c>
      <c r="E538" s="28" t="s">
        <v>322</v>
      </c>
      <c r="F538" s="28" t="s">
        <v>92</v>
      </c>
      <c r="G538" s="28"/>
      <c r="H538" s="20">
        <v>1167791.05</v>
      </c>
      <c r="I538" s="20">
        <v>1167681.24</v>
      </c>
    </row>
    <row r="539" spans="1:9" x14ac:dyDescent="0.2">
      <c r="A539" s="1" t="s">
        <v>317</v>
      </c>
      <c r="B539" s="28" t="s">
        <v>78</v>
      </c>
      <c r="C539" s="28" t="s">
        <v>83</v>
      </c>
      <c r="D539" s="28" t="s">
        <v>97</v>
      </c>
      <c r="E539" s="28" t="s">
        <v>322</v>
      </c>
      <c r="F539" s="28" t="s">
        <v>94</v>
      </c>
      <c r="G539" s="28"/>
      <c r="H539" s="20">
        <v>72714</v>
      </c>
      <c r="I539" s="20">
        <v>72714</v>
      </c>
    </row>
    <row r="540" spans="1:9" x14ac:dyDescent="0.2">
      <c r="A540" s="9" t="s">
        <v>627</v>
      </c>
      <c r="B540" s="28" t="s">
        <v>78</v>
      </c>
      <c r="C540" s="28" t="s">
        <v>83</v>
      </c>
      <c r="D540" s="28" t="s">
        <v>97</v>
      </c>
      <c r="E540" s="28" t="s">
        <v>322</v>
      </c>
      <c r="F540" s="28" t="s">
        <v>626</v>
      </c>
      <c r="G540" s="28"/>
      <c r="H540" s="20">
        <v>3273.13</v>
      </c>
      <c r="I540" s="20">
        <v>3273.13</v>
      </c>
    </row>
    <row r="541" spans="1:9" x14ac:dyDescent="0.2">
      <c r="A541" s="1" t="s">
        <v>66</v>
      </c>
      <c r="B541" s="28" t="s">
        <v>78</v>
      </c>
      <c r="C541" s="28" t="s">
        <v>83</v>
      </c>
      <c r="D541" s="28" t="s">
        <v>97</v>
      </c>
      <c r="E541" s="28" t="s">
        <v>379</v>
      </c>
      <c r="F541" s="28"/>
      <c r="G541" s="28"/>
      <c r="H541" s="20">
        <f>SUM(H542:H545)</f>
        <v>2317302.87</v>
      </c>
      <c r="I541" s="20">
        <f t="shared" ref="I541" si="87">I542+I544+I543+I545</f>
        <v>2317302.87</v>
      </c>
    </row>
    <row r="542" spans="1:9" x14ac:dyDescent="0.2">
      <c r="A542" s="9" t="s">
        <v>425</v>
      </c>
      <c r="B542" s="28" t="s">
        <v>78</v>
      </c>
      <c r="C542" s="28" t="s">
        <v>83</v>
      </c>
      <c r="D542" s="28" t="s">
        <v>97</v>
      </c>
      <c r="E542" s="28" t="s">
        <v>379</v>
      </c>
      <c r="F542" s="28" t="s">
        <v>88</v>
      </c>
      <c r="G542" s="28"/>
      <c r="H542" s="20">
        <v>1807363.6</v>
      </c>
      <c r="I542" s="20">
        <v>1807363.6</v>
      </c>
    </row>
    <row r="543" spans="1:9" x14ac:dyDescent="0.2">
      <c r="A543" s="9" t="s">
        <v>425</v>
      </c>
      <c r="B543" s="28" t="s">
        <v>78</v>
      </c>
      <c r="C543" s="28" t="s">
        <v>83</v>
      </c>
      <c r="D543" s="28" t="s">
        <v>97</v>
      </c>
      <c r="E543" s="28" t="s">
        <v>379</v>
      </c>
      <c r="F543" s="28" t="s">
        <v>88</v>
      </c>
      <c r="G543" s="28" t="s">
        <v>215</v>
      </c>
      <c r="H543" s="20">
        <v>25671</v>
      </c>
      <c r="I543" s="20">
        <v>25671</v>
      </c>
    </row>
    <row r="544" spans="1:9" ht="22.5" x14ac:dyDescent="0.2">
      <c r="A544" s="9" t="s">
        <v>427</v>
      </c>
      <c r="B544" s="28" t="s">
        <v>78</v>
      </c>
      <c r="C544" s="28" t="s">
        <v>83</v>
      </c>
      <c r="D544" s="28" t="s">
        <v>97</v>
      </c>
      <c r="E544" s="28" t="s">
        <v>379</v>
      </c>
      <c r="F544" s="28" t="s">
        <v>426</v>
      </c>
      <c r="G544" s="28"/>
      <c r="H544" s="20">
        <v>476515.27</v>
      </c>
      <c r="I544" s="20">
        <v>476515.27</v>
      </c>
    </row>
    <row r="545" spans="1:31" ht="22.5" x14ac:dyDescent="0.2">
      <c r="A545" s="9" t="s">
        <v>427</v>
      </c>
      <c r="B545" s="28" t="s">
        <v>78</v>
      </c>
      <c r="C545" s="28" t="s">
        <v>83</v>
      </c>
      <c r="D545" s="28" t="s">
        <v>97</v>
      </c>
      <c r="E545" s="28" t="s">
        <v>379</v>
      </c>
      <c r="F545" s="28" t="s">
        <v>426</v>
      </c>
      <c r="G545" s="28" t="s">
        <v>215</v>
      </c>
      <c r="H545" s="20">
        <v>7753</v>
      </c>
      <c r="I545" s="20">
        <v>7753</v>
      </c>
    </row>
    <row r="546" spans="1:31" x14ac:dyDescent="0.2">
      <c r="A546" s="2" t="s">
        <v>98</v>
      </c>
      <c r="B546" s="28" t="s">
        <v>78</v>
      </c>
      <c r="C546" s="28" t="s">
        <v>83</v>
      </c>
      <c r="D546" s="28" t="s">
        <v>96</v>
      </c>
      <c r="E546" s="28"/>
      <c r="F546" s="28"/>
      <c r="G546" s="28"/>
      <c r="H546" s="20">
        <f>H547</f>
        <v>213270</v>
      </c>
      <c r="I546" s="20">
        <f t="shared" ref="I546" si="88">I547</f>
        <v>213270</v>
      </c>
    </row>
    <row r="547" spans="1:31" x14ac:dyDescent="0.2">
      <c r="A547" s="16" t="s">
        <v>438</v>
      </c>
      <c r="B547" s="28" t="s">
        <v>78</v>
      </c>
      <c r="C547" s="28" t="s">
        <v>83</v>
      </c>
      <c r="D547" s="28" t="s">
        <v>96</v>
      </c>
      <c r="E547" s="28" t="s">
        <v>271</v>
      </c>
      <c r="F547" s="28"/>
      <c r="G547" s="28"/>
      <c r="H547" s="20">
        <f>H548</f>
        <v>213270</v>
      </c>
      <c r="I547" s="20">
        <f t="shared" ref="I547" si="89">I548</f>
        <v>213270</v>
      </c>
    </row>
    <row r="548" spans="1:31" x14ac:dyDescent="0.2">
      <c r="A548" s="5" t="s">
        <v>200</v>
      </c>
      <c r="B548" s="28" t="s">
        <v>78</v>
      </c>
      <c r="C548" s="28" t="s">
        <v>83</v>
      </c>
      <c r="D548" s="28" t="s">
        <v>96</v>
      </c>
      <c r="E548" s="28" t="s">
        <v>335</v>
      </c>
      <c r="F548" s="28"/>
      <c r="G548" s="28"/>
      <c r="H548" s="20">
        <f>H549</f>
        <v>213270</v>
      </c>
      <c r="I548" s="20">
        <f>I549</f>
        <v>213270</v>
      </c>
    </row>
    <row r="549" spans="1:31" x14ac:dyDescent="0.2">
      <c r="A549" s="1" t="s">
        <v>100</v>
      </c>
      <c r="B549" s="28" t="s">
        <v>78</v>
      </c>
      <c r="C549" s="28" t="s">
        <v>83</v>
      </c>
      <c r="D549" s="28" t="s">
        <v>96</v>
      </c>
      <c r="E549" s="28" t="s">
        <v>335</v>
      </c>
      <c r="F549" s="28" t="s">
        <v>99</v>
      </c>
      <c r="G549" s="28"/>
      <c r="H549" s="20">
        <v>213270</v>
      </c>
      <c r="I549" s="20">
        <v>213270</v>
      </c>
    </row>
    <row r="550" spans="1:31" s="40" customFormat="1" x14ac:dyDescent="0.2">
      <c r="A550" s="1" t="s">
        <v>67</v>
      </c>
      <c r="B550" s="28" t="s">
        <v>74</v>
      </c>
      <c r="C550" s="4"/>
      <c r="D550" s="4"/>
      <c r="E550" s="4"/>
      <c r="F550" s="4"/>
      <c r="G550" s="4"/>
      <c r="H550" s="20">
        <f>H551+H849+H866</f>
        <v>1722028232.2800002</v>
      </c>
      <c r="I550" s="20">
        <f>I551+I849+I866</f>
        <v>1630094514.1199999</v>
      </c>
      <c r="AE550" s="57"/>
    </row>
    <row r="551" spans="1:31" x14ac:dyDescent="0.2">
      <c r="A551" s="1" t="s">
        <v>172</v>
      </c>
      <c r="B551" s="28" t="s">
        <v>74</v>
      </c>
      <c r="C551" s="28" t="s">
        <v>110</v>
      </c>
      <c r="D551" s="28" t="s">
        <v>84</v>
      </c>
      <c r="E551" s="28"/>
      <c r="F551" s="28"/>
      <c r="G551" s="28"/>
      <c r="H551" s="20">
        <f>H552+H623+H761+H782+H802</f>
        <v>1646169898.9300003</v>
      </c>
      <c r="I551" s="20">
        <f>I552+I623+I761+I782+I802</f>
        <v>1564337989.9599998</v>
      </c>
    </row>
    <row r="552" spans="1:31" x14ac:dyDescent="0.2">
      <c r="A552" s="1" t="s">
        <v>180</v>
      </c>
      <c r="B552" s="28" t="s">
        <v>74</v>
      </c>
      <c r="C552" s="28" t="s">
        <v>110</v>
      </c>
      <c r="D552" s="28" t="s">
        <v>83</v>
      </c>
      <c r="E552" s="28"/>
      <c r="F552" s="28"/>
      <c r="G552" s="28"/>
      <c r="H552" s="20">
        <f t="shared" ref="H552:AD552" si="90">H553+H557+H619+H611</f>
        <v>647648133.78999996</v>
      </c>
      <c r="I552" s="20">
        <f t="shared" si="90"/>
        <v>615373363.23000014</v>
      </c>
      <c r="J552" s="20">
        <f t="shared" si="90"/>
        <v>0</v>
      </c>
      <c r="K552" s="20">
        <f t="shared" si="90"/>
        <v>0</v>
      </c>
      <c r="L552" s="20">
        <f t="shared" si="90"/>
        <v>0</v>
      </c>
      <c r="M552" s="20">
        <f t="shared" si="90"/>
        <v>0</v>
      </c>
      <c r="N552" s="20">
        <f t="shared" si="90"/>
        <v>0</v>
      </c>
      <c r="O552" s="20">
        <f t="shared" si="90"/>
        <v>0</v>
      </c>
      <c r="P552" s="20">
        <f t="shared" si="90"/>
        <v>0</v>
      </c>
      <c r="Q552" s="20">
        <f t="shared" si="90"/>
        <v>0</v>
      </c>
      <c r="R552" s="20">
        <f t="shared" si="90"/>
        <v>0</v>
      </c>
      <c r="S552" s="20">
        <f t="shared" si="90"/>
        <v>0</v>
      </c>
      <c r="T552" s="20">
        <f t="shared" si="90"/>
        <v>0</v>
      </c>
      <c r="U552" s="20">
        <f t="shared" si="90"/>
        <v>0</v>
      </c>
      <c r="V552" s="20">
        <f t="shared" si="90"/>
        <v>0</v>
      </c>
      <c r="W552" s="20">
        <f t="shared" si="90"/>
        <v>0</v>
      </c>
      <c r="X552" s="20">
        <f t="shared" si="90"/>
        <v>0</v>
      </c>
      <c r="Y552" s="20">
        <f t="shared" si="90"/>
        <v>0</v>
      </c>
      <c r="Z552" s="20">
        <f t="shared" si="90"/>
        <v>0</v>
      </c>
      <c r="AA552" s="20">
        <f t="shared" si="90"/>
        <v>0</v>
      </c>
      <c r="AB552" s="20">
        <f t="shared" si="90"/>
        <v>0</v>
      </c>
      <c r="AC552" s="20">
        <f t="shared" si="90"/>
        <v>0</v>
      </c>
      <c r="AD552" s="20">
        <f t="shared" si="90"/>
        <v>0</v>
      </c>
    </row>
    <row r="553" spans="1:31" ht="22.5" x14ac:dyDescent="0.2">
      <c r="A553" s="1" t="s">
        <v>483</v>
      </c>
      <c r="B553" s="28" t="s">
        <v>74</v>
      </c>
      <c r="C553" s="28" t="s">
        <v>110</v>
      </c>
      <c r="D553" s="28" t="s">
        <v>83</v>
      </c>
      <c r="E553" s="28" t="s">
        <v>273</v>
      </c>
      <c r="F553" s="28"/>
      <c r="G553" s="28"/>
      <c r="H553" s="20">
        <f t="shared" ref="H553:I555" si="91">H554</f>
        <v>47500</v>
      </c>
      <c r="I553" s="20">
        <f t="shared" si="91"/>
        <v>47500</v>
      </c>
    </row>
    <row r="554" spans="1:31" ht="22.5" x14ac:dyDescent="0.2">
      <c r="A554" s="1" t="s">
        <v>484</v>
      </c>
      <c r="B554" s="28" t="s">
        <v>74</v>
      </c>
      <c r="C554" s="28" t="s">
        <v>110</v>
      </c>
      <c r="D554" s="28" t="s">
        <v>83</v>
      </c>
      <c r="E554" s="28" t="s">
        <v>307</v>
      </c>
      <c r="F554" s="28"/>
      <c r="G554" s="28"/>
      <c r="H554" s="20">
        <f t="shared" si="91"/>
        <v>47500</v>
      </c>
      <c r="I554" s="20">
        <f t="shared" si="91"/>
        <v>47500</v>
      </c>
    </row>
    <row r="555" spans="1:31" ht="22.5" x14ac:dyDescent="0.2">
      <c r="A555" s="1" t="s">
        <v>660</v>
      </c>
      <c r="B555" s="28" t="s">
        <v>74</v>
      </c>
      <c r="C555" s="28" t="s">
        <v>110</v>
      </c>
      <c r="D555" s="28" t="s">
        <v>83</v>
      </c>
      <c r="E555" s="28" t="s">
        <v>659</v>
      </c>
      <c r="F555" s="28"/>
      <c r="G555" s="28"/>
      <c r="H555" s="20">
        <f t="shared" si="91"/>
        <v>47500</v>
      </c>
      <c r="I555" s="20">
        <f t="shared" si="91"/>
        <v>47500</v>
      </c>
    </row>
    <row r="556" spans="1:31" x14ac:dyDescent="0.2">
      <c r="A556" s="1" t="s">
        <v>437</v>
      </c>
      <c r="B556" s="28" t="s">
        <v>74</v>
      </c>
      <c r="C556" s="28" t="s">
        <v>110</v>
      </c>
      <c r="D556" s="28" t="s">
        <v>83</v>
      </c>
      <c r="E556" s="28" t="s">
        <v>659</v>
      </c>
      <c r="F556" s="28" t="s">
        <v>92</v>
      </c>
      <c r="G556" s="28"/>
      <c r="H556" s="20">
        <v>47500</v>
      </c>
      <c r="I556" s="20">
        <v>47500</v>
      </c>
    </row>
    <row r="557" spans="1:31" ht="22.5" x14ac:dyDescent="0.2">
      <c r="A557" s="17" t="s">
        <v>482</v>
      </c>
      <c r="B557" s="28" t="s">
        <v>74</v>
      </c>
      <c r="C557" s="28" t="s">
        <v>110</v>
      </c>
      <c r="D557" s="28" t="s">
        <v>83</v>
      </c>
      <c r="E557" s="28" t="s">
        <v>274</v>
      </c>
      <c r="F557" s="28"/>
      <c r="G557" s="28"/>
      <c r="H557" s="20">
        <f>H558+H569+H599</f>
        <v>644938427.78999996</v>
      </c>
      <c r="I557" s="20">
        <f>I558+I569+I599</f>
        <v>612665516.50000012</v>
      </c>
    </row>
    <row r="558" spans="1:31" ht="22.5" x14ac:dyDescent="0.2">
      <c r="A558" s="9" t="s">
        <v>7</v>
      </c>
      <c r="B558" s="28" t="s">
        <v>74</v>
      </c>
      <c r="C558" s="28" t="s">
        <v>110</v>
      </c>
      <c r="D558" s="28" t="s">
        <v>83</v>
      </c>
      <c r="E558" s="28" t="s">
        <v>5</v>
      </c>
      <c r="F558" s="28"/>
      <c r="G558" s="28"/>
      <c r="H558" s="20">
        <f>H564+H559+H562</f>
        <v>62833560</v>
      </c>
      <c r="I558" s="20">
        <f>I564+I559+I562</f>
        <v>60585363.719999999</v>
      </c>
    </row>
    <row r="559" spans="1:31" x14ac:dyDescent="0.2">
      <c r="A559" s="1" t="s">
        <v>14</v>
      </c>
      <c r="B559" s="28" t="s">
        <v>74</v>
      </c>
      <c r="C559" s="28" t="s">
        <v>110</v>
      </c>
      <c r="D559" s="28" t="s">
        <v>83</v>
      </c>
      <c r="E559" s="28" t="s">
        <v>381</v>
      </c>
      <c r="F559" s="28"/>
      <c r="G559" s="28"/>
      <c r="H559" s="20">
        <f>H561+H560</f>
        <v>27443280</v>
      </c>
      <c r="I559" s="20">
        <f>I561+I560</f>
        <v>26319017.719999999</v>
      </c>
    </row>
    <row r="560" spans="1:31" x14ac:dyDescent="0.2">
      <c r="A560" s="1" t="s">
        <v>436</v>
      </c>
      <c r="B560" s="28" t="s">
        <v>74</v>
      </c>
      <c r="C560" s="28" t="s">
        <v>110</v>
      </c>
      <c r="D560" s="28" t="s">
        <v>83</v>
      </c>
      <c r="E560" s="28" t="s">
        <v>381</v>
      </c>
      <c r="F560" s="28" t="s">
        <v>92</v>
      </c>
      <c r="G560" s="28"/>
      <c r="H560" s="20">
        <v>24857708.66</v>
      </c>
      <c r="I560" s="20">
        <v>23733446.379999999</v>
      </c>
    </row>
    <row r="561" spans="1:30" ht="33.75" x14ac:dyDescent="0.2">
      <c r="A561" s="1" t="s">
        <v>163</v>
      </c>
      <c r="B561" s="28" t="s">
        <v>74</v>
      </c>
      <c r="C561" s="28" t="s">
        <v>110</v>
      </c>
      <c r="D561" s="28" t="s">
        <v>83</v>
      </c>
      <c r="E561" s="28" t="s">
        <v>381</v>
      </c>
      <c r="F561" s="28" t="s">
        <v>161</v>
      </c>
      <c r="G561" s="28"/>
      <c r="H561" s="20">
        <v>2585571.34</v>
      </c>
      <c r="I561" s="20">
        <v>2585571.34</v>
      </c>
    </row>
    <row r="562" spans="1:30" x14ac:dyDescent="0.2">
      <c r="A562" s="1" t="s">
        <v>383</v>
      </c>
      <c r="B562" s="28" t="s">
        <v>74</v>
      </c>
      <c r="C562" s="28" t="s">
        <v>110</v>
      </c>
      <c r="D562" s="28" t="s">
        <v>83</v>
      </c>
      <c r="E562" s="28" t="s">
        <v>382</v>
      </c>
      <c r="F562" s="28"/>
      <c r="G562" s="28"/>
      <c r="H562" s="20">
        <f>H563</f>
        <v>32994730.440000001</v>
      </c>
      <c r="I562" s="20">
        <f>I563</f>
        <v>31990575.559999999</v>
      </c>
    </row>
    <row r="563" spans="1:30" x14ac:dyDescent="0.2">
      <c r="A563" s="1" t="s">
        <v>436</v>
      </c>
      <c r="B563" s="28" t="s">
        <v>74</v>
      </c>
      <c r="C563" s="28" t="s">
        <v>110</v>
      </c>
      <c r="D563" s="28" t="s">
        <v>83</v>
      </c>
      <c r="E563" s="28" t="s">
        <v>382</v>
      </c>
      <c r="F563" s="28" t="s">
        <v>92</v>
      </c>
      <c r="G563" s="28"/>
      <c r="H563" s="20">
        <v>32994730.440000001</v>
      </c>
      <c r="I563" s="20">
        <v>31990575.559999999</v>
      </c>
    </row>
    <row r="564" spans="1:30" ht="45" x14ac:dyDescent="0.2">
      <c r="A564" s="14" t="s">
        <v>37</v>
      </c>
      <c r="B564" s="28" t="s">
        <v>74</v>
      </c>
      <c r="C564" s="28" t="s">
        <v>110</v>
      </c>
      <c r="D564" s="28" t="s">
        <v>83</v>
      </c>
      <c r="E564" s="30" t="s">
        <v>380</v>
      </c>
      <c r="F564" s="28"/>
      <c r="G564" s="28"/>
      <c r="H564" s="20">
        <f>H565+H566+H567+H568</f>
        <v>2395549.56</v>
      </c>
      <c r="I564" s="20">
        <f>I565+I566+I567+I568</f>
        <v>2275770.44</v>
      </c>
    </row>
    <row r="565" spans="1:30" x14ac:dyDescent="0.2">
      <c r="A565" s="1" t="s">
        <v>437</v>
      </c>
      <c r="B565" s="28" t="s">
        <v>74</v>
      </c>
      <c r="C565" s="28" t="s">
        <v>110</v>
      </c>
      <c r="D565" s="28" t="s">
        <v>83</v>
      </c>
      <c r="E565" s="30" t="s">
        <v>380</v>
      </c>
      <c r="F565" s="28" t="s">
        <v>92</v>
      </c>
      <c r="G565" s="28"/>
      <c r="H565" s="20">
        <v>954422.94</v>
      </c>
      <c r="I565" s="20">
        <v>834644.57</v>
      </c>
    </row>
    <row r="566" spans="1:30" x14ac:dyDescent="0.2">
      <c r="A566" s="1" t="s">
        <v>164</v>
      </c>
      <c r="B566" s="28" t="s">
        <v>74</v>
      </c>
      <c r="C566" s="28" t="s">
        <v>110</v>
      </c>
      <c r="D566" s="28" t="s">
        <v>83</v>
      </c>
      <c r="E566" s="30" t="s">
        <v>380</v>
      </c>
      <c r="F566" s="28" t="s">
        <v>162</v>
      </c>
      <c r="G566" s="28"/>
      <c r="H566" s="20">
        <v>359287.06</v>
      </c>
      <c r="I566" s="20">
        <v>359287.06</v>
      </c>
    </row>
    <row r="567" spans="1:30" x14ac:dyDescent="0.2">
      <c r="A567" s="1" t="s">
        <v>437</v>
      </c>
      <c r="B567" s="28" t="s">
        <v>74</v>
      </c>
      <c r="C567" s="28" t="s">
        <v>110</v>
      </c>
      <c r="D567" s="28" t="s">
        <v>83</v>
      </c>
      <c r="E567" s="30" t="s">
        <v>380</v>
      </c>
      <c r="F567" s="28" t="s">
        <v>92</v>
      </c>
      <c r="G567" s="28" t="s">
        <v>215</v>
      </c>
      <c r="H567" s="20">
        <v>802521.93</v>
      </c>
      <c r="I567" s="20">
        <v>802521.93</v>
      </c>
    </row>
    <row r="568" spans="1:30" x14ac:dyDescent="0.2">
      <c r="A568" s="1" t="s">
        <v>164</v>
      </c>
      <c r="B568" s="28" t="s">
        <v>74</v>
      </c>
      <c r="C568" s="28" t="s">
        <v>110</v>
      </c>
      <c r="D568" s="28" t="s">
        <v>83</v>
      </c>
      <c r="E568" s="30" t="s">
        <v>380</v>
      </c>
      <c r="F568" s="28" t="s">
        <v>162</v>
      </c>
      <c r="G568" s="28" t="s">
        <v>215</v>
      </c>
      <c r="H568" s="20">
        <v>279317.63</v>
      </c>
      <c r="I568" s="20">
        <v>279316.88</v>
      </c>
    </row>
    <row r="569" spans="1:30" ht="22.5" x14ac:dyDescent="0.2">
      <c r="A569" s="17" t="s">
        <v>8</v>
      </c>
      <c r="B569" s="28" t="s">
        <v>74</v>
      </c>
      <c r="C569" s="28" t="s">
        <v>110</v>
      </c>
      <c r="D569" s="28" t="s">
        <v>83</v>
      </c>
      <c r="E569" s="28" t="s">
        <v>6</v>
      </c>
      <c r="F569" s="28"/>
      <c r="G569" s="28"/>
      <c r="H569" s="20">
        <f>H570+H582+H577+H595+H579</f>
        <v>560797161.74000001</v>
      </c>
      <c r="I569" s="20">
        <f>I570+I582+I577+I595+I579</f>
        <v>536622288.05000007</v>
      </c>
    </row>
    <row r="570" spans="1:30" ht="33.75" x14ac:dyDescent="0.2">
      <c r="A570" s="16" t="s">
        <v>193</v>
      </c>
      <c r="B570" s="28" t="s">
        <v>74</v>
      </c>
      <c r="C570" s="28" t="s">
        <v>110</v>
      </c>
      <c r="D570" s="28" t="s">
        <v>83</v>
      </c>
      <c r="E570" s="28" t="s">
        <v>221</v>
      </c>
      <c r="F570" s="28"/>
      <c r="G570" s="28"/>
      <c r="H570" s="20">
        <f>H571+H573+H575+H576+H572+H574</f>
        <v>351725460</v>
      </c>
      <c r="I570" s="20">
        <f>I571+I573+I575+I576+I572+I574</f>
        <v>327670285.31000006</v>
      </c>
      <c r="J570" s="20">
        <f t="shared" ref="J570:AD570" si="92">J571+J573+J575+J576+J572</f>
        <v>0</v>
      </c>
      <c r="K570" s="20">
        <f t="shared" si="92"/>
        <v>0</v>
      </c>
      <c r="L570" s="20">
        <f t="shared" si="92"/>
        <v>0</v>
      </c>
      <c r="M570" s="20">
        <f t="shared" si="92"/>
        <v>0</v>
      </c>
      <c r="N570" s="20">
        <f t="shared" si="92"/>
        <v>0</v>
      </c>
      <c r="O570" s="20">
        <f t="shared" si="92"/>
        <v>0</v>
      </c>
      <c r="P570" s="20">
        <f t="shared" si="92"/>
        <v>0</v>
      </c>
      <c r="Q570" s="20">
        <f t="shared" si="92"/>
        <v>0</v>
      </c>
      <c r="R570" s="20">
        <f t="shared" si="92"/>
        <v>0</v>
      </c>
      <c r="S570" s="20">
        <f t="shared" si="92"/>
        <v>0</v>
      </c>
      <c r="T570" s="20">
        <f t="shared" si="92"/>
        <v>0</v>
      </c>
      <c r="U570" s="20">
        <f t="shared" si="92"/>
        <v>0</v>
      </c>
      <c r="V570" s="20">
        <f t="shared" si="92"/>
        <v>0</v>
      </c>
      <c r="W570" s="20">
        <f t="shared" si="92"/>
        <v>0</v>
      </c>
      <c r="X570" s="20">
        <f t="shared" si="92"/>
        <v>0</v>
      </c>
      <c r="Y570" s="20">
        <f t="shared" si="92"/>
        <v>0</v>
      </c>
      <c r="Z570" s="20">
        <f t="shared" si="92"/>
        <v>0</v>
      </c>
      <c r="AA570" s="20">
        <f t="shared" si="92"/>
        <v>0</v>
      </c>
      <c r="AB570" s="20">
        <f t="shared" si="92"/>
        <v>0</v>
      </c>
      <c r="AC570" s="20">
        <f t="shared" si="92"/>
        <v>0</v>
      </c>
      <c r="AD570" s="20">
        <f t="shared" si="92"/>
        <v>0</v>
      </c>
    </row>
    <row r="571" spans="1:30" x14ac:dyDescent="0.2">
      <c r="A571" s="9" t="s">
        <v>429</v>
      </c>
      <c r="B571" s="28" t="s">
        <v>74</v>
      </c>
      <c r="C571" s="28" t="s">
        <v>110</v>
      </c>
      <c r="D571" s="28" t="s">
        <v>83</v>
      </c>
      <c r="E571" s="28" t="s">
        <v>221</v>
      </c>
      <c r="F571" s="28" t="s">
        <v>176</v>
      </c>
      <c r="G571" s="28" t="s">
        <v>215</v>
      </c>
      <c r="H571" s="20">
        <v>211639765.65000001</v>
      </c>
      <c r="I571" s="20">
        <v>211633527.05000001</v>
      </c>
    </row>
    <row r="572" spans="1:30" x14ac:dyDescent="0.2">
      <c r="A572" s="9" t="s">
        <v>658</v>
      </c>
      <c r="B572" s="28" t="s">
        <v>74</v>
      </c>
      <c r="C572" s="28" t="s">
        <v>110</v>
      </c>
      <c r="D572" s="28" t="s">
        <v>83</v>
      </c>
      <c r="E572" s="28" t="s">
        <v>221</v>
      </c>
      <c r="F572" s="28" t="s">
        <v>177</v>
      </c>
      <c r="G572" s="28" t="s">
        <v>215</v>
      </c>
      <c r="H572" s="20">
        <v>115</v>
      </c>
      <c r="I572" s="20">
        <v>115</v>
      </c>
    </row>
    <row r="573" spans="1:30" ht="22.5" x14ac:dyDescent="0.2">
      <c r="A573" s="9" t="s">
        <v>430</v>
      </c>
      <c r="B573" s="28" t="s">
        <v>74</v>
      </c>
      <c r="C573" s="28" t="s">
        <v>110</v>
      </c>
      <c r="D573" s="28" t="s">
        <v>83</v>
      </c>
      <c r="E573" s="28" t="s">
        <v>221</v>
      </c>
      <c r="F573" s="28" t="s">
        <v>428</v>
      </c>
      <c r="G573" s="28" t="s">
        <v>215</v>
      </c>
      <c r="H573" s="20">
        <v>63319531.020000003</v>
      </c>
      <c r="I573" s="20">
        <v>63028362.68</v>
      </c>
    </row>
    <row r="574" spans="1:30" x14ac:dyDescent="0.2">
      <c r="A574" s="1" t="s">
        <v>191</v>
      </c>
      <c r="B574" s="28" t="s">
        <v>74</v>
      </c>
      <c r="C574" s="28" t="s">
        <v>110</v>
      </c>
      <c r="D574" s="28" t="s">
        <v>83</v>
      </c>
      <c r="E574" s="28" t="s">
        <v>221</v>
      </c>
      <c r="F574" s="28" t="s">
        <v>190</v>
      </c>
      <c r="G574" s="28" t="s">
        <v>215</v>
      </c>
      <c r="H574" s="20">
        <v>2892790.23</v>
      </c>
      <c r="I574" s="20">
        <v>2892790.23</v>
      </c>
    </row>
    <row r="575" spans="1:30" x14ac:dyDescent="0.2">
      <c r="A575" s="1" t="s">
        <v>437</v>
      </c>
      <c r="B575" s="28" t="s">
        <v>74</v>
      </c>
      <c r="C575" s="28" t="s">
        <v>110</v>
      </c>
      <c r="D575" s="28" t="s">
        <v>83</v>
      </c>
      <c r="E575" s="28" t="s">
        <v>221</v>
      </c>
      <c r="F575" s="28" t="s">
        <v>92</v>
      </c>
      <c r="G575" s="28" t="s">
        <v>215</v>
      </c>
      <c r="H575" s="20">
        <v>39040749.189999998</v>
      </c>
      <c r="I575" s="20">
        <v>16169589.25</v>
      </c>
    </row>
    <row r="576" spans="1:30" ht="33.75" x14ac:dyDescent="0.2">
      <c r="A576" s="1" t="s">
        <v>163</v>
      </c>
      <c r="B576" s="28" t="s">
        <v>74</v>
      </c>
      <c r="C576" s="28" t="s">
        <v>110</v>
      </c>
      <c r="D576" s="28" t="s">
        <v>83</v>
      </c>
      <c r="E576" s="28" t="s">
        <v>221</v>
      </c>
      <c r="F576" s="28" t="s">
        <v>161</v>
      </c>
      <c r="G576" s="28" t="s">
        <v>215</v>
      </c>
      <c r="H576" s="20">
        <v>34832508.909999996</v>
      </c>
      <c r="I576" s="20">
        <v>33945901.100000001</v>
      </c>
    </row>
    <row r="577" spans="1:9" ht="33.75" x14ac:dyDescent="0.2">
      <c r="A577" s="1" t="s">
        <v>188</v>
      </c>
      <c r="B577" s="28" t="s">
        <v>74</v>
      </c>
      <c r="C577" s="28" t="s">
        <v>110</v>
      </c>
      <c r="D577" s="28" t="s">
        <v>83</v>
      </c>
      <c r="E577" s="28" t="s">
        <v>223</v>
      </c>
      <c r="F577" s="28"/>
      <c r="G577" s="28"/>
      <c r="H577" s="20">
        <f>H578</f>
        <v>5983800</v>
      </c>
      <c r="I577" s="20">
        <f>I578</f>
        <v>5983800</v>
      </c>
    </row>
    <row r="578" spans="1:9" x14ac:dyDescent="0.2">
      <c r="A578" s="16" t="s">
        <v>623</v>
      </c>
      <c r="B578" s="28" t="s">
        <v>74</v>
      </c>
      <c r="C578" s="28" t="s">
        <v>110</v>
      </c>
      <c r="D578" s="28" t="s">
        <v>83</v>
      </c>
      <c r="E578" s="28" t="s">
        <v>223</v>
      </c>
      <c r="F578" s="28" t="s">
        <v>622</v>
      </c>
      <c r="G578" s="28" t="s">
        <v>215</v>
      </c>
      <c r="H578" s="21">
        <v>5983800</v>
      </c>
      <c r="I578" s="21">
        <v>5983800</v>
      </c>
    </row>
    <row r="579" spans="1:9" ht="22.5" x14ac:dyDescent="0.2">
      <c r="A579" s="16" t="s">
        <v>558</v>
      </c>
      <c r="B579" s="28" t="s">
        <v>74</v>
      </c>
      <c r="C579" s="28" t="s">
        <v>110</v>
      </c>
      <c r="D579" s="28" t="s">
        <v>83</v>
      </c>
      <c r="E579" s="28" t="s">
        <v>747</v>
      </c>
      <c r="F579" s="28"/>
      <c r="G579" s="28"/>
      <c r="H579" s="21">
        <f>H580+H581</f>
        <v>401690</v>
      </c>
      <c r="I579" s="21">
        <f t="shared" ref="I579" si="93">I580+I581</f>
        <v>401690</v>
      </c>
    </row>
    <row r="580" spans="1:9" x14ac:dyDescent="0.2">
      <c r="A580" s="9" t="s">
        <v>429</v>
      </c>
      <c r="B580" s="28" t="s">
        <v>74</v>
      </c>
      <c r="C580" s="28" t="s">
        <v>110</v>
      </c>
      <c r="D580" s="28" t="s">
        <v>83</v>
      </c>
      <c r="E580" s="28" t="s">
        <v>747</v>
      </c>
      <c r="F580" s="28" t="s">
        <v>176</v>
      </c>
      <c r="G580" s="28" t="s">
        <v>215</v>
      </c>
      <c r="H580" s="21">
        <v>308510</v>
      </c>
      <c r="I580" s="21">
        <v>308510</v>
      </c>
    </row>
    <row r="581" spans="1:9" ht="22.5" x14ac:dyDescent="0.2">
      <c r="A581" s="9" t="s">
        <v>430</v>
      </c>
      <c r="B581" s="28" t="s">
        <v>74</v>
      </c>
      <c r="C581" s="28" t="s">
        <v>110</v>
      </c>
      <c r="D581" s="28" t="s">
        <v>83</v>
      </c>
      <c r="E581" s="28" t="s">
        <v>747</v>
      </c>
      <c r="F581" s="28" t="s">
        <v>428</v>
      </c>
      <c r="G581" s="28" t="s">
        <v>215</v>
      </c>
      <c r="H581" s="21">
        <v>93180</v>
      </c>
      <c r="I581" s="21">
        <v>93180</v>
      </c>
    </row>
    <row r="582" spans="1:9" ht="22.5" x14ac:dyDescent="0.2">
      <c r="A582" s="35" t="s">
        <v>525</v>
      </c>
      <c r="B582" s="28" t="s">
        <v>74</v>
      </c>
      <c r="C582" s="28" t="s">
        <v>110</v>
      </c>
      <c r="D582" s="28" t="s">
        <v>83</v>
      </c>
      <c r="E582" s="28" t="s">
        <v>384</v>
      </c>
      <c r="F582" s="28"/>
      <c r="G582" s="28"/>
      <c r="H582" s="20">
        <f>SUM(H583:H594)</f>
        <v>201636211.74000001</v>
      </c>
      <c r="I582" s="20">
        <f>SUM(I583:I594)</f>
        <v>201516512.73999998</v>
      </c>
    </row>
    <row r="583" spans="1:9" x14ac:dyDescent="0.2">
      <c r="A583" s="9" t="s">
        <v>429</v>
      </c>
      <c r="B583" s="28" t="s">
        <v>74</v>
      </c>
      <c r="C583" s="28" t="s">
        <v>110</v>
      </c>
      <c r="D583" s="28" t="s">
        <v>83</v>
      </c>
      <c r="E583" s="28" t="s">
        <v>384</v>
      </c>
      <c r="F583" s="28" t="s">
        <v>176</v>
      </c>
      <c r="G583" s="28"/>
      <c r="H583" s="20">
        <v>79020988.019999996</v>
      </c>
      <c r="I583" s="20">
        <v>79020988.019999996</v>
      </c>
    </row>
    <row r="584" spans="1:9" x14ac:dyDescent="0.2">
      <c r="A584" s="9" t="s">
        <v>429</v>
      </c>
      <c r="B584" s="28" t="s">
        <v>74</v>
      </c>
      <c r="C584" s="28" t="s">
        <v>110</v>
      </c>
      <c r="D584" s="28" t="s">
        <v>83</v>
      </c>
      <c r="E584" s="28" t="s">
        <v>384</v>
      </c>
      <c r="F584" s="28" t="s">
        <v>176</v>
      </c>
      <c r="G584" s="28" t="s">
        <v>215</v>
      </c>
      <c r="H584" s="20">
        <v>668680</v>
      </c>
      <c r="I584" s="20">
        <v>668680</v>
      </c>
    </row>
    <row r="585" spans="1:9" ht="22.5" x14ac:dyDescent="0.2">
      <c r="A585" s="9" t="s">
        <v>430</v>
      </c>
      <c r="B585" s="28" t="s">
        <v>74</v>
      </c>
      <c r="C585" s="28" t="s">
        <v>110</v>
      </c>
      <c r="D585" s="28" t="s">
        <v>83</v>
      </c>
      <c r="E585" s="28" t="s">
        <v>384</v>
      </c>
      <c r="F585" s="28" t="s">
        <v>428</v>
      </c>
      <c r="G585" s="28"/>
      <c r="H585" s="20">
        <v>23521388.649999999</v>
      </c>
      <c r="I585" s="20">
        <v>23521388.649999999</v>
      </c>
    </row>
    <row r="586" spans="1:9" ht="22.5" x14ac:dyDescent="0.2">
      <c r="A586" s="9" t="s">
        <v>430</v>
      </c>
      <c r="B586" s="28" t="s">
        <v>74</v>
      </c>
      <c r="C586" s="28" t="s">
        <v>110</v>
      </c>
      <c r="D586" s="28" t="s">
        <v>83</v>
      </c>
      <c r="E586" s="28" t="s">
        <v>384</v>
      </c>
      <c r="F586" s="28" t="s">
        <v>428</v>
      </c>
      <c r="G586" s="28" t="s">
        <v>215</v>
      </c>
      <c r="H586" s="20">
        <v>201950</v>
      </c>
      <c r="I586" s="20">
        <v>201950</v>
      </c>
    </row>
    <row r="587" spans="1:9" x14ac:dyDescent="0.2">
      <c r="A587" s="1" t="s">
        <v>191</v>
      </c>
      <c r="B587" s="28" t="s">
        <v>74</v>
      </c>
      <c r="C587" s="28" t="s">
        <v>110</v>
      </c>
      <c r="D587" s="28" t="s">
        <v>83</v>
      </c>
      <c r="E587" s="28" t="s">
        <v>384</v>
      </c>
      <c r="F587" s="28" t="s">
        <v>190</v>
      </c>
      <c r="G587" s="28"/>
      <c r="H587" s="20">
        <v>3353869.83</v>
      </c>
      <c r="I587" s="20">
        <v>3342316.94</v>
      </c>
    </row>
    <row r="588" spans="1:9" x14ac:dyDescent="0.2">
      <c r="A588" s="1" t="s">
        <v>437</v>
      </c>
      <c r="B588" s="28" t="s">
        <v>74</v>
      </c>
      <c r="C588" s="28" t="s">
        <v>110</v>
      </c>
      <c r="D588" s="28" t="s">
        <v>83</v>
      </c>
      <c r="E588" s="28" t="s">
        <v>384</v>
      </c>
      <c r="F588" s="28" t="s">
        <v>92</v>
      </c>
      <c r="G588" s="28"/>
      <c r="H588" s="20">
        <v>18375792.600000001</v>
      </c>
      <c r="I588" s="20">
        <v>18293500.68</v>
      </c>
    </row>
    <row r="589" spans="1:9" x14ac:dyDescent="0.2">
      <c r="A589" s="37" t="s">
        <v>457</v>
      </c>
      <c r="B589" s="28" t="s">
        <v>74</v>
      </c>
      <c r="C589" s="28" t="s">
        <v>110</v>
      </c>
      <c r="D589" s="28" t="s">
        <v>83</v>
      </c>
      <c r="E589" s="28" t="s">
        <v>384</v>
      </c>
      <c r="F589" s="28" t="s">
        <v>456</v>
      </c>
      <c r="G589" s="28"/>
      <c r="H589" s="20">
        <v>30252444.579999998</v>
      </c>
      <c r="I589" s="20">
        <v>30233658.059999999</v>
      </c>
    </row>
    <row r="590" spans="1:9" ht="33.75" x14ac:dyDescent="0.2">
      <c r="A590" s="1" t="s">
        <v>163</v>
      </c>
      <c r="B590" s="28" t="s">
        <v>74</v>
      </c>
      <c r="C590" s="28" t="s">
        <v>110</v>
      </c>
      <c r="D590" s="28" t="s">
        <v>83</v>
      </c>
      <c r="E590" s="28" t="s">
        <v>384</v>
      </c>
      <c r="F590" s="28" t="s">
        <v>161</v>
      </c>
      <c r="G590" s="28"/>
      <c r="H590" s="20">
        <v>28023886.780000001</v>
      </c>
      <c r="I590" s="20">
        <v>28023886.780000001</v>
      </c>
    </row>
    <row r="591" spans="1:9" x14ac:dyDescent="0.2">
      <c r="A591" s="1" t="s">
        <v>164</v>
      </c>
      <c r="B591" s="28" t="s">
        <v>74</v>
      </c>
      <c r="C591" s="28" t="s">
        <v>110</v>
      </c>
      <c r="D591" s="28" t="s">
        <v>83</v>
      </c>
      <c r="E591" s="28" t="s">
        <v>384</v>
      </c>
      <c r="F591" s="28" t="s">
        <v>162</v>
      </c>
      <c r="G591" s="28"/>
      <c r="H591" s="20">
        <v>50000</v>
      </c>
      <c r="I591" s="20">
        <v>50000</v>
      </c>
    </row>
    <row r="592" spans="1:9" x14ac:dyDescent="0.2">
      <c r="A592" s="1" t="s">
        <v>95</v>
      </c>
      <c r="B592" s="28" t="s">
        <v>74</v>
      </c>
      <c r="C592" s="28" t="s">
        <v>110</v>
      </c>
      <c r="D592" s="28" t="s">
        <v>83</v>
      </c>
      <c r="E592" s="28" t="s">
        <v>384</v>
      </c>
      <c r="F592" s="28" t="s">
        <v>93</v>
      </c>
      <c r="G592" s="28"/>
      <c r="H592" s="20">
        <v>17510306.940000001</v>
      </c>
      <c r="I592" s="20">
        <v>17510306.940000001</v>
      </c>
    </row>
    <row r="593" spans="1:30" x14ac:dyDescent="0.2">
      <c r="A593" s="1" t="s">
        <v>317</v>
      </c>
      <c r="B593" s="28" t="s">
        <v>74</v>
      </c>
      <c r="C593" s="28" t="s">
        <v>110</v>
      </c>
      <c r="D593" s="28" t="s">
        <v>83</v>
      </c>
      <c r="E593" s="28" t="s">
        <v>384</v>
      </c>
      <c r="F593" s="28" t="s">
        <v>94</v>
      </c>
      <c r="G593" s="28"/>
      <c r="H593" s="20">
        <v>50187.48</v>
      </c>
      <c r="I593" s="20">
        <v>44004.47</v>
      </c>
    </row>
    <row r="594" spans="1:30" x14ac:dyDescent="0.2">
      <c r="A594" s="6" t="s">
        <v>627</v>
      </c>
      <c r="B594" s="28" t="s">
        <v>74</v>
      </c>
      <c r="C594" s="28" t="s">
        <v>110</v>
      </c>
      <c r="D594" s="28" t="s">
        <v>83</v>
      </c>
      <c r="E594" s="28" t="s">
        <v>384</v>
      </c>
      <c r="F594" s="28" t="s">
        <v>626</v>
      </c>
      <c r="G594" s="6"/>
      <c r="H594" s="20">
        <v>606716.86</v>
      </c>
      <c r="I594" s="20">
        <v>605832.19999999995</v>
      </c>
      <c r="J594" s="20">
        <v>1894.02</v>
      </c>
      <c r="K594" s="20">
        <v>1894.02</v>
      </c>
      <c r="L594" s="20">
        <v>1894.02</v>
      </c>
      <c r="M594" s="20">
        <v>1894.02</v>
      </c>
      <c r="N594" s="20">
        <v>1894.02</v>
      </c>
      <c r="O594" s="20">
        <v>1894.02</v>
      </c>
      <c r="P594" s="20">
        <v>1894.02</v>
      </c>
      <c r="Q594" s="20">
        <v>1894.02</v>
      </c>
      <c r="R594" s="20">
        <v>1894.02</v>
      </c>
      <c r="S594" s="20">
        <v>1894.02</v>
      </c>
      <c r="T594" s="20">
        <v>1894.02</v>
      </c>
      <c r="U594" s="20">
        <v>1894.02</v>
      </c>
      <c r="V594" s="20">
        <v>1894.02</v>
      </c>
      <c r="W594" s="20">
        <v>1894.02</v>
      </c>
      <c r="X594" s="20">
        <v>1894.02</v>
      </c>
      <c r="Y594" s="20">
        <v>1894.02</v>
      </c>
      <c r="Z594" s="20">
        <v>1894.02</v>
      </c>
      <c r="AA594" s="20">
        <v>1894.02</v>
      </c>
      <c r="AB594" s="20">
        <v>1894.02</v>
      </c>
      <c r="AC594" s="20">
        <v>1894.02</v>
      </c>
      <c r="AD594" s="20">
        <v>1894.02</v>
      </c>
    </row>
    <row r="595" spans="1:30" ht="45" x14ac:dyDescent="0.2">
      <c r="A595" s="18" t="s">
        <v>222</v>
      </c>
      <c r="B595" s="28" t="s">
        <v>74</v>
      </c>
      <c r="C595" s="28" t="s">
        <v>110</v>
      </c>
      <c r="D595" s="28" t="s">
        <v>83</v>
      </c>
      <c r="E595" s="28" t="s">
        <v>544</v>
      </c>
      <c r="F595" s="28"/>
      <c r="G595" s="28"/>
      <c r="H595" s="20">
        <f>H596+H597+H598</f>
        <v>1050000</v>
      </c>
      <c r="I595" s="20">
        <f>I596+I597+I598</f>
        <v>1050000</v>
      </c>
    </row>
    <row r="596" spans="1:30" x14ac:dyDescent="0.2">
      <c r="A596" s="1" t="s">
        <v>191</v>
      </c>
      <c r="B596" s="28" t="s">
        <v>74</v>
      </c>
      <c r="C596" s="28" t="s">
        <v>110</v>
      </c>
      <c r="D596" s="28" t="s">
        <v>83</v>
      </c>
      <c r="E596" s="28" t="s">
        <v>544</v>
      </c>
      <c r="F596" s="28" t="s">
        <v>190</v>
      </c>
      <c r="G596" s="28"/>
      <c r="H596" s="20">
        <v>190410</v>
      </c>
      <c r="I596" s="20">
        <v>190410</v>
      </c>
    </row>
    <row r="597" spans="1:30" x14ac:dyDescent="0.2">
      <c r="A597" s="1" t="s">
        <v>191</v>
      </c>
      <c r="B597" s="28" t="s">
        <v>74</v>
      </c>
      <c r="C597" s="28" t="s">
        <v>110</v>
      </c>
      <c r="D597" s="28" t="s">
        <v>83</v>
      </c>
      <c r="E597" s="28" t="s">
        <v>544</v>
      </c>
      <c r="F597" s="28" t="s">
        <v>190</v>
      </c>
      <c r="G597" s="28" t="s">
        <v>215</v>
      </c>
      <c r="H597" s="20">
        <v>572000</v>
      </c>
      <c r="I597" s="20">
        <v>572000</v>
      </c>
    </row>
    <row r="598" spans="1:30" x14ac:dyDescent="0.2">
      <c r="A598" s="1" t="s">
        <v>437</v>
      </c>
      <c r="B598" s="28" t="s">
        <v>74</v>
      </c>
      <c r="C598" s="28" t="s">
        <v>110</v>
      </c>
      <c r="D598" s="28" t="s">
        <v>83</v>
      </c>
      <c r="E598" s="28" t="s">
        <v>544</v>
      </c>
      <c r="F598" s="28" t="s">
        <v>92</v>
      </c>
      <c r="G598" s="28"/>
      <c r="H598" s="21">
        <v>287590</v>
      </c>
      <c r="I598" s="21">
        <v>287590</v>
      </c>
    </row>
    <row r="599" spans="1:30" x14ac:dyDescent="0.2">
      <c r="A599" s="17" t="s">
        <v>10</v>
      </c>
      <c r="B599" s="28" t="s">
        <v>74</v>
      </c>
      <c r="C599" s="28" t="s">
        <v>110</v>
      </c>
      <c r="D599" s="28" t="s">
        <v>83</v>
      </c>
      <c r="E599" s="28" t="s">
        <v>9</v>
      </c>
      <c r="F599" s="28"/>
      <c r="G599" s="28"/>
      <c r="H599" s="20">
        <f>H604+H600+H608</f>
        <v>21307706.049999997</v>
      </c>
      <c r="I599" s="20">
        <f>I604+I600+I608</f>
        <v>15457864.73</v>
      </c>
      <c r="J599" s="20" t="e">
        <f>#REF!+J619+J621</f>
        <v>#REF!</v>
      </c>
      <c r="K599" s="20" t="e">
        <f>#REF!+K619+K621</f>
        <v>#REF!</v>
      </c>
      <c r="L599" s="20" t="e">
        <f>#REF!+L619+L621</f>
        <v>#REF!</v>
      </c>
      <c r="M599" s="20" t="e">
        <f>#REF!+M619+M621</f>
        <v>#REF!</v>
      </c>
      <c r="N599" s="20" t="e">
        <f>#REF!+N619+N621</f>
        <v>#REF!</v>
      </c>
      <c r="O599" s="20" t="e">
        <f>#REF!+O619+O621</f>
        <v>#REF!</v>
      </c>
      <c r="P599" s="20" t="e">
        <f>#REF!+P619+P621</f>
        <v>#REF!</v>
      </c>
      <c r="Q599" s="20" t="e">
        <f>#REF!+Q619+Q621</f>
        <v>#REF!</v>
      </c>
      <c r="R599" s="20" t="e">
        <f>#REF!+R619+R621</f>
        <v>#REF!</v>
      </c>
      <c r="S599" s="20" t="e">
        <f>#REF!+S619+S621</f>
        <v>#REF!</v>
      </c>
      <c r="T599" s="20" t="e">
        <f>#REF!+T619+T621</f>
        <v>#REF!</v>
      </c>
      <c r="U599" s="20" t="e">
        <f>#REF!+U619+U621</f>
        <v>#REF!</v>
      </c>
      <c r="V599" s="20" t="e">
        <f>#REF!+V619+V621</f>
        <v>#REF!</v>
      </c>
      <c r="W599" s="20" t="e">
        <f>#REF!+W619+W621</f>
        <v>#REF!</v>
      </c>
      <c r="X599" s="20" t="e">
        <f>#REF!+X619+X621</f>
        <v>#REF!</v>
      </c>
      <c r="Y599" s="20" t="e">
        <f>#REF!+Y619+Y621</f>
        <v>#REF!</v>
      </c>
      <c r="Z599" s="20" t="e">
        <f>#REF!+Z619+Z621</f>
        <v>#REF!</v>
      </c>
      <c r="AA599" s="20" t="e">
        <f>#REF!+AA619+AA621</f>
        <v>#REF!</v>
      </c>
      <c r="AB599" s="20" t="e">
        <f>#REF!+AB619+AB621</f>
        <v>#REF!</v>
      </c>
      <c r="AC599" s="20" t="e">
        <f>#REF!+AC619+AC621</f>
        <v>#REF!</v>
      </c>
      <c r="AD599" s="20" t="e">
        <f>#REF!+AD619+AD621</f>
        <v>#REF!</v>
      </c>
    </row>
    <row r="600" spans="1:30" ht="22.5" x14ac:dyDescent="0.2">
      <c r="A600" s="16" t="s">
        <v>546</v>
      </c>
      <c r="B600" s="28" t="s">
        <v>74</v>
      </c>
      <c r="C600" s="28" t="s">
        <v>110</v>
      </c>
      <c r="D600" s="28" t="s">
        <v>83</v>
      </c>
      <c r="E600" s="28" t="s">
        <v>545</v>
      </c>
      <c r="F600" s="28"/>
      <c r="G600" s="28"/>
      <c r="H600" s="20">
        <f>H602+H603+H601</f>
        <v>17415361.419999998</v>
      </c>
      <c r="I600" s="20">
        <f t="shared" ref="I600" si="94">I602+I603+I601</f>
        <v>11565728.68</v>
      </c>
      <c r="J600" s="20">
        <f t="shared" ref="J600:AD600" si="95">J602+J603</f>
        <v>0</v>
      </c>
      <c r="K600" s="20">
        <f t="shared" si="95"/>
        <v>0</v>
      </c>
      <c r="L600" s="20">
        <f t="shared" si="95"/>
        <v>0</v>
      </c>
      <c r="M600" s="20">
        <f t="shared" si="95"/>
        <v>0</v>
      </c>
      <c r="N600" s="20">
        <f t="shared" si="95"/>
        <v>0</v>
      </c>
      <c r="O600" s="20">
        <f t="shared" si="95"/>
        <v>0</v>
      </c>
      <c r="P600" s="20">
        <f t="shared" si="95"/>
        <v>0</v>
      </c>
      <c r="Q600" s="20">
        <f t="shared" si="95"/>
        <v>0</v>
      </c>
      <c r="R600" s="20">
        <f t="shared" si="95"/>
        <v>0</v>
      </c>
      <c r="S600" s="20">
        <f t="shared" si="95"/>
        <v>0</v>
      </c>
      <c r="T600" s="20">
        <f t="shared" si="95"/>
        <v>0</v>
      </c>
      <c r="U600" s="20">
        <f t="shared" si="95"/>
        <v>0</v>
      </c>
      <c r="V600" s="20">
        <f t="shared" si="95"/>
        <v>0</v>
      </c>
      <c r="W600" s="20">
        <f t="shared" si="95"/>
        <v>0</v>
      </c>
      <c r="X600" s="20">
        <f t="shared" si="95"/>
        <v>0</v>
      </c>
      <c r="Y600" s="20">
        <f t="shared" si="95"/>
        <v>0</v>
      </c>
      <c r="Z600" s="20">
        <f t="shared" si="95"/>
        <v>0</v>
      </c>
      <c r="AA600" s="20">
        <f t="shared" si="95"/>
        <v>0</v>
      </c>
      <c r="AB600" s="20">
        <f t="shared" si="95"/>
        <v>0</v>
      </c>
      <c r="AC600" s="20">
        <f t="shared" si="95"/>
        <v>0</v>
      </c>
      <c r="AD600" s="20">
        <f t="shared" si="95"/>
        <v>0</v>
      </c>
    </row>
    <row r="601" spans="1:30" x14ac:dyDescent="0.2">
      <c r="A601" s="1" t="s">
        <v>437</v>
      </c>
      <c r="B601" s="28" t="s">
        <v>74</v>
      </c>
      <c r="C601" s="28" t="s">
        <v>110</v>
      </c>
      <c r="D601" s="28" t="s">
        <v>83</v>
      </c>
      <c r="E601" s="28" t="s">
        <v>545</v>
      </c>
      <c r="F601" s="28" t="s">
        <v>553</v>
      </c>
      <c r="G601" s="28"/>
      <c r="H601" s="20">
        <v>5825903.2000000002</v>
      </c>
      <c r="I601" s="20">
        <v>0</v>
      </c>
      <c r="J601" s="56"/>
      <c r="K601" s="56"/>
      <c r="L601" s="56"/>
      <c r="M601" s="56"/>
      <c r="N601" s="56"/>
      <c r="O601" s="56"/>
      <c r="P601" s="56"/>
      <c r="Q601" s="56"/>
      <c r="R601" s="56"/>
      <c r="S601" s="56"/>
      <c r="T601" s="56"/>
      <c r="U601" s="56"/>
      <c r="V601" s="56"/>
      <c r="W601" s="56"/>
      <c r="X601" s="56"/>
      <c r="Y601" s="56"/>
      <c r="Z601" s="56"/>
      <c r="AA601" s="56"/>
      <c r="AB601" s="56"/>
      <c r="AC601" s="56"/>
      <c r="AD601" s="56"/>
    </row>
    <row r="602" spans="1:30" x14ac:dyDescent="0.2">
      <c r="A602" s="1" t="s">
        <v>437</v>
      </c>
      <c r="B602" s="28" t="s">
        <v>74</v>
      </c>
      <c r="C602" s="28" t="s">
        <v>110</v>
      </c>
      <c r="D602" s="28" t="s">
        <v>83</v>
      </c>
      <c r="E602" s="28" t="s">
        <v>545</v>
      </c>
      <c r="F602" s="28" t="s">
        <v>92</v>
      </c>
      <c r="G602" s="28"/>
      <c r="H602" s="20">
        <v>9861001.6199999992</v>
      </c>
      <c r="I602" s="20">
        <v>9837272.0800000001</v>
      </c>
      <c r="J602" s="56"/>
      <c r="K602" s="56"/>
      <c r="L602" s="56"/>
      <c r="M602" s="56"/>
      <c r="N602" s="56"/>
      <c r="O602" s="56"/>
      <c r="P602" s="56"/>
      <c r="Q602" s="56"/>
      <c r="R602" s="56"/>
      <c r="S602" s="56"/>
      <c r="T602" s="56"/>
      <c r="U602" s="56"/>
      <c r="V602" s="56"/>
      <c r="W602" s="56"/>
      <c r="X602" s="56"/>
      <c r="Y602" s="56"/>
      <c r="Z602" s="56"/>
      <c r="AA602" s="56"/>
      <c r="AB602" s="56"/>
      <c r="AC602" s="56"/>
      <c r="AD602" s="56"/>
    </row>
    <row r="603" spans="1:30" x14ac:dyDescent="0.2">
      <c r="A603" s="1" t="s">
        <v>164</v>
      </c>
      <c r="B603" s="28" t="s">
        <v>74</v>
      </c>
      <c r="C603" s="28" t="s">
        <v>110</v>
      </c>
      <c r="D603" s="28" t="s">
        <v>83</v>
      </c>
      <c r="E603" s="28" t="s">
        <v>545</v>
      </c>
      <c r="F603" s="28" t="s">
        <v>162</v>
      </c>
      <c r="G603" s="28"/>
      <c r="H603" s="20">
        <v>1728456.6</v>
      </c>
      <c r="I603" s="20">
        <v>1728456.6</v>
      </c>
      <c r="J603" s="56"/>
      <c r="K603" s="56"/>
      <c r="L603" s="56"/>
      <c r="M603" s="56"/>
      <c r="N603" s="56"/>
      <c r="O603" s="56"/>
      <c r="P603" s="56"/>
      <c r="Q603" s="56"/>
      <c r="R603" s="56"/>
      <c r="S603" s="56"/>
      <c r="T603" s="56"/>
      <c r="U603" s="56"/>
      <c r="V603" s="56"/>
      <c r="W603" s="56"/>
      <c r="X603" s="56"/>
      <c r="Y603" s="56"/>
      <c r="Z603" s="56"/>
      <c r="AA603" s="56"/>
      <c r="AB603" s="56"/>
      <c r="AC603" s="56"/>
      <c r="AD603" s="56"/>
    </row>
    <row r="604" spans="1:30" ht="22.5" x14ac:dyDescent="0.2">
      <c r="A604" s="35" t="s">
        <v>526</v>
      </c>
      <c r="B604" s="28" t="s">
        <v>74</v>
      </c>
      <c r="C604" s="28" t="s">
        <v>110</v>
      </c>
      <c r="D604" s="28" t="s">
        <v>83</v>
      </c>
      <c r="E604" s="28" t="s">
        <v>385</v>
      </c>
      <c r="F604" s="28"/>
      <c r="G604" s="28"/>
      <c r="H604" s="20">
        <f>H605+H606+H607</f>
        <v>3092344.63</v>
      </c>
      <c r="I604" s="20">
        <f t="shared" ref="I604" si="96">I605+I606+I607</f>
        <v>3092136.05</v>
      </c>
      <c r="J604" s="56"/>
      <c r="K604" s="56"/>
      <c r="L604" s="56"/>
      <c r="M604" s="56"/>
      <c r="N604" s="56"/>
      <c r="O604" s="56"/>
      <c r="P604" s="56"/>
      <c r="Q604" s="56"/>
      <c r="R604" s="56"/>
      <c r="S604" s="56"/>
      <c r="T604" s="56"/>
      <c r="U604" s="56"/>
      <c r="V604" s="56"/>
      <c r="W604" s="56"/>
      <c r="X604" s="56"/>
      <c r="Y604" s="56"/>
      <c r="Z604" s="56"/>
      <c r="AA604" s="56"/>
      <c r="AB604" s="56"/>
      <c r="AC604" s="56"/>
      <c r="AD604" s="56"/>
    </row>
    <row r="605" spans="1:30" x14ac:dyDescent="0.2">
      <c r="A605" s="1" t="s">
        <v>191</v>
      </c>
      <c r="B605" s="28" t="s">
        <v>74</v>
      </c>
      <c r="C605" s="28" t="s">
        <v>110</v>
      </c>
      <c r="D605" s="28" t="s">
        <v>83</v>
      </c>
      <c r="E605" s="28" t="s">
        <v>385</v>
      </c>
      <c r="F605" s="28" t="s">
        <v>190</v>
      </c>
      <c r="G605" s="28"/>
      <c r="H605" s="20">
        <v>237907.96</v>
      </c>
      <c r="I605" s="20">
        <v>237907.96</v>
      </c>
      <c r="J605" s="56"/>
      <c r="K605" s="56"/>
      <c r="L605" s="56"/>
      <c r="M605" s="56"/>
      <c r="N605" s="56"/>
      <c r="O605" s="56"/>
      <c r="P605" s="56"/>
      <c r="Q605" s="56"/>
      <c r="R605" s="56"/>
      <c r="S605" s="56"/>
      <c r="T605" s="56"/>
      <c r="U605" s="56"/>
      <c r="V605" s="56"/>
      <c r="W605" s="56"/>
      <c r="X605" s="56"/>
      <c r="Y605" s="56"/>
      <c r="Z605" s="56"/>
      <c r="AA605" s="56"/>
      <c r="AB605" s="56"/>
      <c r="AC605" s="56"/>
      <c r="AD605" s="56"/>
    </row>
    <row r="606" spans="1:30" x14ac:dyDescent="0.2">
      <c r="A606" s="1" t="s">
        <v>437</v>
      </c>
      <c r="B606" s="28" t="s">
        <v>74</v>
      </c>
      <c r="C606" s="28" t="s">
        <v>110</v>
      </c>
      <c r="D606" s="28" t="s">
        <v>83</v>
      </c>
      <c r="E606" s="28" t="s">
        <v>385</v>
      </c>
      <c r="F606" s="28" t="s">
        <v>92</v>
      </c>
      <c r="G606" s="28"/>
      <c r="H606" s="20">
        <v>1262094.97</v>
      </c>
      <c r="I606" s="20">
        <v>1261886.3899999999</v>
      </c>
      <c r="J606" s="56"/>
      <c r="K606" s="56"/>
      <c r="L606" s="56"/>
      <c r="M606" s="56"/>
      <c r="N606" s="56"/>
      <c r="O606" s="56"/>
      <c r="P606" s="56"/>
      <c r="Q606" s="56"/>
      <c r="R606" s="56"/>
      <c r="S606" s="56"/>
      <c r="T606" s="56"/>
      <c r="U606" s="56"/>
      <c r="V606" s="56"/>
      <c r="W606" s="56"/>
      <c r="X606" s="56"/>
      <c r="Y606" s="56"/>
      <c r="Z606" s="56"/>
      <c r="AA606" s="56"/>
      <c r="AB606" s="56"/>
      <c r="AC606" s="56"/>
      <c r="AD606" s="56"/>
    </row>
    <row r="607" spans="1:30" x14ac:dyDescent="0.2">
      <c r="A607" s="1" t="s">
        <v>164</v>
      </c>
      <c r="B607" s="28" t="s">
        <v>74</v>
      </c>
      <c r="C607" s="28" t="s">
        <v>110</v>
      </c>
      <c r="D607" s="28" t="s">
        <v>83</v>
      </c>
      <c r="E607" s="28" t="s">
        <v>385</v>
      </c>
      <c r="F607" s="28" t="s">
        <v>162</v>
      </c>
      <c r="G607" s="28"/>
      <c r="H607" s="20">
        <v>1592341.7</v>
      </c>
      <c r="I607" s="20">
        <v>1592341.7</v>
      </c>
      <c r="J607" s="56"/>
      <c r="K607" s="56"/>
      <c r="L607" s="56"/>
      <c r="M607" s="56"/>
      <c r="N607" s="56"/>
      <c r="O607" s="56"/>
      <c r="P607" s="56"/>
      <c r="Q607" s="56"/>
      <c r="R607" s="56"/>
      <c r="S607" s="56"/>
      <c r="T607" s="56"/>
      <c r="U607" s="56"/>
      <c r="V607" s="56"/>
      <c r="W607" s="56"/>
      <c r="X607" s="56"/>
      <c r="Y607" s="56"/>
      <c r="Z607" s="56"/>
      <c r="AA607" s="56"/>
      <c r="AB607" s="56"/>
      <c r="AC607" s="56"/>
      <c r="AD607" s="56"/>
    </row>
    <row r="608" spans="1:30" ht="22.5" x14ac:dyDescent="0.2">
      <c r="A608" s="1" t="s">
        <v>702</v>
      </c>
      <c r="B608" s="28" t="s">
        <v>74</v>
      </c>
      <c r="C608" s="28" t="s">
        <v>110</v>
      </c>
      <c r="D608" s="28" t="s">
        <v>83</v>
      </c>
      <c r="E608" s="30" t="s">
        <v>701</v>
      </c>
      <c r="F608" s="28"/>
      <c r="G608" s="28"/>
      <c r="H608" s="21">
        <f>H609+H610</f>
        <v>800000</v>
      </c>
      <c r="I608" s="21">
        <f>I609+I610</f>
        <v>800000</v>
      </c>
    </row>
    <row r="609" spans="1:31" x14ac:dyDescent="0.2">
      <c r="A609" s="1" t="s">
        <v>437</v>
      </c>
      <c r="B609" s="28" t="s">
        <v>74</v>
      </c>
      <c r="C609" s="28" t="s">
        <v>110</v>
      </c>
      <c r="D609" s="28" t="s">
        <v>83</v>
      </c>
      <c r="E609" s="30" t="s">
        <v>701</v>
      </c>
      <c r="F609" s="28" t="s">
        <v>92</v>
      </c>
      <c r="G609" s="28"/>
      <c r="H609" s="21">
        <v>59120</v>
      </c>
      <c r="I609" s="21">
        <v>59120</v>
      </c>
    </row>
    <row r="610" spans="1:31" x14ac:dyDescent="0.2">
      <c r="A610" s="1" t="s">
        <v>437</v>
      </c>
      <c r="B610" s="28" t="s">
        <v>74</v>
      </c>
      <c r="C610" s="28" t="s">
        <v>110</v>
      </c>
      <c r="D610" s="28" t="s">
        <v>83</v>
      </c>
      <c r="E610" s="30" t="s">
        <v>701</v>
      </c>
      <c r="F610" s="28" t="s">
        <v>92</v>
      </c>
      <c r="G610" s="28" t="s">
        <v>215</v>
      </c>
      <c r="H610" s="21">
        <v>740880</v>
      </c>
      <c r="I610" s="21">
        <v>740880</v>
      </c>
    </row>
    <row r="611" spans="1:31" x14ac:dyDescent="0.2">
      <c r="A611" s="1" t="s">
        <v>479</v>
      </c>
      <c r="B611" s="28" t="s">
        <v>74</v>
      </c>
      <c r="C611" s="28" t="s">
        <v>110</v>
      </c>
      <c r="D611" s="28" t="s">
        <v>83</v>
      </c>
      <c r="E611" s="30" t="s">
        <v>301</v>
      </c>
      <c r="F611" s="28"/>
      <c r="G611" s="28"/>
      <c r="H611" s="21">
        <f>H612+H615</f>
        <v>479235</v>
      </c>
      <c r="I611" s="21">
        <f t="shared" ref="I611:AD611" si="97">I612+I615</f>
        <v>477375.73</v>
      </c>
      <c r="J611" s="21">
        <f t="shared" si="97"/>
        <v>0</v>
      </c>
      <c r="K611" s="21">
        <f t="shared" si="97"/>
        <v>0</v>
      </c>
      <c r="L611" s="21">
        <f t="shared" si="97"/>
        <v>0</v>
      </c>
      <c r="M611" s="21">
        <f t="shared" si="97"/>
        <v>0</v>
      </c>
      <c r="N611" s="21">
        <f t="shared" si="97"/>
        <v>0</v>
      </c>
      <c r="O611" s="21">
        <f t="shared" si="97"/>
        <v>0</v>
      </c>
      <c r="P611" s="21">
        <f t="shared" si="97"/>
        <v>0</v>
      </c>
      <c r="Q611" s="21">
        <f t="shared" si="97"/>
        <v>0</v>
      </c>
      <c r="R611" s="21">
        <f t="shared" si="97"/>
        <v>0</v>
      </c>
      <c r="S611" s="21">
        <f t="shared" si="97"/>
        <v>0</v>
      </c>
      <c r="T611" s="21">
        <f t="shared" si="97"/>
        <v>0</v>
      </c>
      <c r="U611" s="21">
        <f t="shared" si="97"/>
        <v>0</v>
      </c>
      <c r="V611" s="21">
        <f t="shared" si="97"/>
        <v>0</v>
      </c>
      <c r="W611" s="21">
        <f t="shared" si="97"/>
        <v>0</v>
      </c>
      <c r="X611" s="21">
        <f t="shared" si="97"/>
        <v>0</v>
      </c>
      <c r="Y611" s="21">
        <f t="shared" si="97"/>
        <v>0</v>
      </c>
      <c r="Z611" s="21">
        <f t="shared" si="97"/>
        <v>0</v>
      </c>
      <c r="AA611" s="21">
        <f t="shared" si="97"/>
        <v>0</v>
      </c>
      <c r="AB611" s="21">
        <f t="shared" si="97"/>
        <v>0</v>
      </c>
      <c r="AC611" s="21">
        <f t="shared" si="97"/>
        <v>0</v>
      </c>
      <c r="AD611" s="21">
        <f t="shared" si="97"/>
        <v>0</v>
      </c>
    </row>
    <row r="612" spans="1:31" x14ac:dyDescent="0.2">
      <c r="A612" s="1" t="s">
        <v>261</v>
      </c>
      <c r="B612" s="28" t="s">
        <v>74</v>
      </c>
      <c r="C612" s="28" t="s">
        <v>110</v>
      </c>
      <c r="D612" s="28" t="s">
        <v>83</v>
      </c>
      <c r="E612" s="30" t="s">
        <v>309</v>
      </c>
      <c r="F612" s="28"/>
      <c r="G612" s="28"/>
      <c r="H612" s="21">
        <f>H613</f>
        <v>4485</v>
      </c>
      <c r="I612" s="21">
        <f t="shared" ref="I612" si="98">I613</f>
        <v>4485</v>
      </c>
    </row>
    <row r="613" spans="1:31" x14ac:dyDescent="0.2">
      <c r="A613" s="1" t="s">
        <v>727</v>
      </c>
      <c r="B613" s="28" t="s">
        <v>74</v>
      </c>
      <c r="C613" s="28" t="s">
        <v>110</v>
      </c>
      <c r="D613" s="28" t="s">
        <v>83</v>
      </c>
      <c r="E613" s="30" t="s">
        <v>724</v>
      </c>
      <c r="F613" s="28"/>
      <c r="G613" s="28"/>
      <c r="H613" s="21">
        <f>H614</f>
        <v>4485</v>
      </c>
      <c r="I613" s="21">
        <f t="shared" ref="I613:AD613" si="99">I614</f>
        <v>4485</v>
      </c>
      <c r="J613" s="21">
        <f t="shared" si="99"/>
        <v>0</v>
      </c>
      <c r="K613" s="21">
        <f t="shared" si="99"/>
        <v>0</v>
      </c>
      <c r="L613" s="21">
        <f t="shared" si="99"/>
        <v>0</v>
      </c>
      <c r="M613" s="21">
        <f t="shared" si="99"/>
        <v>0</v>
      </c>
      <c r="N613" s="21">
        <f t="shared" si="99"/>
        <v>0</v>
      </c>
      <c r="O613" s="21">
        <f t="shared" si="99"/>
        <v>0</v>
      </c>
      <c r="P613" s="21">
        <f t="shared" si="99"/>
        <v>0</v>
      </c>
      <c r="Q613" s="21">
        <f t="shared" si="99"/>
        <v>0</v>
      </c>
      <c r="R613" s="21">
        <f t="shared" si="99"/>
        <v>0</v>
      </c>
      <c r="S613" s="21">
        <f t="shared" si="99"/>
        <v>0</v>
      </c>
      <c r="T613" s="21">
        <f t="shared" si="99"/>
        <v>0</v>
      </c>
      <c r="U613" s="21">
        <f t="shared" si="99"/>
        <v>0</v>
      </c>
      <c r="V613" s="21">
        <f t="shared" si="99"/>
        <v>0</v>
      </c>
      <c r="W613" s="21">
        <f t="shared" si="99"/>
        <v>0</v>
      </c>
      <c r="X613" s="21">
        <f t="shared" si="99"/>
        <v>0</v>
      </c>
      <c r="Y613" s="21">
        <f t="shared" si="99"/>
        <v>0</v>
      </c>
      <c r="Z613" s="21">
        <f t="shared" si="99"/>
        <v>0</v>
      </c>
      <c r="AA613" s="21">
        <f t="shared" si="99"/>
        <v>0</v>
      </c>
      <c r="AB613" s="21">
        <f t="shared" si="99"/>
        <v>0</v>
      </c>
      <c r="AC613" s="21">
        <f t="shared" si="99"/>
        <v>0</v>
      </c>
      <c r="AD613" s="21">
        <f t="shared" si="99"/>
        <v>0</v>
      </c>
    </row>
    <row r="614" spans="1:31" x14ac:dyDescent="0.2">
      <c r="A614" s="1" t="s">
        <v>437</v>
      </c>
      <c r="B614" s="28" t="s">
        <v>74</v>
      </c>
      <c r="C614" s="28" t="s">
        <v>110</v>
      </c>
      <c r="D614" s="28" t="s">
        <v>83</v>
      </c>
      <c r="E614" s="30" t="s">
        <v>724</v>
      </c>
      <c r="F614" s="28" t="s">
        <v>92</v>
      </c>
      <c r="G614" s="28"/>
      <c r="H614" s="21">
        <v>4485</v>
      </c>
      <c r="I614" s="21">
        <v>4485</v>
      </c>
    </row>
    <row r="615" spans="1:31" x14ac:dyDescent="0.2">
      <c r="A615" s="1" t="s">
        <v>499</v>
      </c>
      <c r="B615" s="28" t="s">
        <v>74</v>
      </c>
      <c r="C615" s="28" t="s">
        <v>110</v>
      </c>
      <c r="D615" s="28" t="s">
        <v>83</v>
      </c>
      <c r="E615" s="30" t="s">
        <v>305</v>
      </c>
      <c r="F615" s="28"/>
      <c r="G615" s="28"/>
      <c r="H615" s="21">
        <f>H616+H618</f>
        <v>474750</v>
      </c>
      <c r="I615" s="21">
        <f>I616+I618</f>
        <v>472890.73</v>
      </c>
      <c r="J615" s="21">
        <f t="shared" ref="I615:AD616" si="100">J616</f>
        <v>0</v>
      </c>
      <c r="K615" s="21">
        <f t="shared" si="100"/>
        <v>0</v>
      </c>
      <c r="L615" s="21">
        <f t="shared" si="100"/>
        <v>0</v>
      </c>
      <c r="M615" s="21">
        <f t="shared" si="100"/>
        <v>0</v>
      </c>
      <c r="N615" s="21">
        <f t="shared" si="100"/>
        <v>0</v>
      </c>
      <c r="O615" s="21">
        <f t="shared" si="100"/>
        <v>0</v>
      </c>
      <c r="P615" s="21">
        <f t="shared" si="100"/>
        <v>0</v>
      </c>
      <c r="Q615" s="21">
        <f t="shared" si="100"/>
        <v>0</v>
      </c>
      <c r="R615" s="21">
        <f t="shared" si="100"/>
        <v>0</v>
      </c>
      <c r="S615" s="21">
        <f t="shared" si="100"/>
        <v>0</v>
      </c>
      <c r="T615" s="21">
        <f t="shared" si="100"/>
        <v>0</v>
      </c>
      <c r="U615" s="21">
        <f t="shared" si="100"/>
        <v>0</v>
      </c>
      <c r="V615" s="21">
        <f t="shared" si="100"/>
        <v>0</v>
      </c>
      <c r="W615" s="21">
        <f t="shared" si="100"/>
        <v>0</v>
      </c>
      <c r="X615" s="21">
        <f t="shared" si="100"/>
        <v>0</v>
      </c>
      <c r="Y615" s="21">
        <f t="shared" si="100"/>
        <v>0</v>
      </c>
      <c r="Z615" s="21">
        <f t="shared" si="100"/>
        <v>0</v>
      </c>
      <c r="AA615" s="21">
        <f t="shared" si="100"/>
        <v>0</v>
      </c>
      <c r="AB615" s="21">
        <f t="shared" si="100"/>
        <v>0</v>
      </c>
      <c r="AC615" s="21">
        <f t="shared" si="100"/>
        <v>0</v>
      </c>
      <c r="AD615" s="21">
        <f t="shared" si="100"/>
        <v>0</v>
      </c>
    </row>
    <row r="616" spans="1:31" x14ac:dyDescent="0.2">
      <c r="A616" s="1" t="s">
        <v>758</v>
      </c>
      <c r="B616" s="28" t="s">
        <v>74</v>
      </c>
      <c r="C616" s="28" t="s">
        <v>110</v>
      </c>
      <c r="D616" s="28" t="s">
        <v>83</v>
      </c>
      <c r="E616" s="30" t="s">
        <v>757</v>
      </c>
      <c r="F616" s="28"/>
      <c r="G616" s="28"/>
      <c r="H616" s="21">
        <f>H617</f>
        <v>456750</v>
      </c>
      <c r="I616" s="21">
        <f t="shared" si="100"/>
        <v>454890.73</v>
      </c>
    </row>
    <row r="617" spans="1:31" x14ac:dyDescent="0.2">
      <c r="A617" s="1" t="s">
        <v>437</v>
      </c>
      <c r="B617" s="28" t="s">
        <v>74</v>
      </c>
      <c r="C617" s="28" t="s">
        <v>110</v>
      </c>
      <c r="D617" s="28" t="s">
        <v>83</v>
      </c>
      <c r="E617" s="30" t="s">
        <v>757</v>
      </c>
      <c r="F617" s="28" t="s">
        <v>92</v>
      </c>
      <c r="G617" s="28"/>
      <c r="H617" s="21">
        <v>456750</v>
      </c>
      <c r="I617" s="21">
        <v>454890.73</v>
      </c>
    </row>
    <row r="618" spans="1:31" x14ac:dyDescent="0.2">
      <c r="A618" s="1" t="s">
        <v>164</v>
      </c>
      <c r="B618" s="28" t="s">
        <v>74</v>
      </c>
      <c r="C618" s="28" t="s">
        <v>110</v>
      </c>
      <c r="D618" s="28" t="s">
        <v>83</v>
      </c>
      <c r="E618" s="30" t="s">
        <v>757</v>
      </c>
      <c r="F618" s="28" t="s">
        <v>162</v>
      </c>
      <c r="G618" s="28"/>
      <c r="H618" s="21">
        <v>18000</v>
      </c>
      <c r="I618" s="21">
        <v>18000</v>
      </c>
    </row>
    <row r="619" spans="1:31" ht="22.5" x14ac:dyDescent="0.2">
      <c r="A619" s="17" t="s">
        <v>656</v>
      </c>
      <c r="B619" s="28" t="s">
        <v>74</v>
      </c>
      <c r="C619" s="28" t="s">
        <v>110</v>
      </c>
      <c r="D619" s="28" t="s">
        <v>83</v>
      </c>
      <c r="E619" s="30" t="s">
        <v>604</v>
      </c>
      <c r="F619" s="28"/>
      <c r="G619" s="28"/>
      <c r="H619" s="20">
        <f>H620</f>
        <v>2182971</v>
      </c>
      <c r="I619" s="20">
        <f t="shared" ref="I619" si="101">I620</f>
        <v>2182971</v>
      </c>
    </row>
    <row r="620" spans="1:31" ht="33.75" x14ac:dyDescent="0.2">
      <c r="A620" s="14" t="s">
        <v>661</v>
      </c>
      <c r="B620" s="28" t="s">
        <v>74</v>
      </c>
      <c r="C620" s="28" t="s">
        <v>110</v>
      </c>
      <c r="D620" s="28" t="s">
        <v>83</v>
      </c>
      <c r="E620" s="30" t="s">
        <v>605</v>
      </c>
      <c r="F620" s="28"/>
      <c r="G620" s="28"/>
      <c r="H620" s="21">
        <f>H621+H622</f>
        <v>2182971</v>
      </c>
      <c r="I620" s="21">
        <f t="shared" ref="I620" si="102">I621+I622</f>
        <v>2182971</v>
      </c>
    </row>
    <row r="621" spans="1:31" x14ac:dyDescent="0.2">
      <c r="A621" s="1" t="s">
        <v>437</v>
      </c>
      <c r="B621" s="28" t="s">
        <v>74</v>
      </c>
      <c r="C621" s="28" t="s">
        <v>110</v>
      </c>
      <c r="D621" s="28" t="s">
        <v>83</v>
      </c>
      <c r="E621" s="30" t="s">
        <v>605</v>
      </c>
      <c r="F621" s="28" t="s">
        <v>92</v>
      </c>
      <c r="G621" s="28"/>
      <c r="H621" s="21">
        <v>34272.65</v>
      </c>
      <c r="I621" s="21">
        <v>34272.65</v>
      </c>
    </row>
    <row r="622" spans="1:31" x14ac:dyDescent="0.2">
      <c r="A622" s="1" t="s">
        <v>437</v>
      </c>
      <c r="B622" s="28" t="s">
        <v>74</v>
      </c>
      <c r="C622" s="28" t="s">
        <v>110</v>
      </c>
      <c r="D622" s="28" t="s">
        <v>83</v>
      </c>
      <c r="E622" s="30" t="s">
        <v>605</v>
      </c>
      <c r="F622" s="28" t="s">
        <v>92</v>
      </c>
      <c r="G622" s="28" t="s">
        <v>215</v>
      </c>
      <c r="H622" s="21">
        <v>2148698.35</v>
      </c>
      <c r="I622" s="21">
        <v>2148698.35</v>
      </c>
    </row>
    <row r="623" spans="1:31" x14ac:dyDescent="0.2">
      <c r="A623" s="1" t="s">
        <v>173</v>
      </c>
      <c r="B623" s="28" t="s">
        <v>74</v>
      </c>
      <c r="C623" s="28" t="s">
        <v>110</v>
      </c>
      <c r="D623" s="28" t="s">
        <v>86</v>
      </c>
      <c r="E623" s="28"/>
      <c r="F623" s="28"/>
      <c r="G623" s="28"/>
      <c r="H623" s="20">
        <f t="shared" ref="H623:AD623" si="103">H628+H744+H624+H757</f>
        <v>932839200.39999998</v>
      </c>
      <c r="I623" s="20">
        <f t="shared" si="103"/>
        <v>884057238.05999982</v>
      </c>
      <c r="J623" s="20">
        <f t="shared" si="103"/>
        <v>0</v>
      </c>
      <c r="K623" s="20">
        <f t="shared" si="103"/>
        <v>0</v>
      </c>
      <c r="L623" s="20">
        <f t="shared" si="103"/>
        <v>0</v>
      </c>
      <c r="M623" s="20">
        <f t="shared" si="103"/>
        <v>0</v>
      </c>
      <c r="N623" s="20">
        <f t="shared" si="103"/>
        <v>0</v>
      </c>
      <c r="O623" s="20">
        <f t="shared" si="103"/>
        <v>0</v>
      </c>
      <c r="P623" s="20">
        <f t="shared" si="103"/>
        <v>0</v>
      </c>
      <c r="Q623" s="20">
        <f t="shared" si="103"/>
        <v>0</v>
      </c>
      <c r="R623" s="20">
        <f t="shared" si="103"/>
        <v>0</v>
      </c>
      <c r="S623" s="20">
        <f t="shared" si="103"/>
        <v>0</v>
      </c>
      <c r="T623" s="20">
        <f t="shared" si="103"/>
        <v>0</v>
      </c>
      <c r="U623" s="20">
        <f t="shared" si="103"/>
        <v>0</v>
      </c>
      <c r="V623" s="20">
        <f t="shared" si="103"/>
        <v>0</v>
      </c>
      <c r="W623" s="20">
        <f t="shared" si="103"/>
        <v>0</v>
      </c>
      <c r="X623" s="20">
        <f t="shared" si="103"/>
        <v>0</v>
      </c>
      <c r="Y623" s="20">
        <f t="shared" si="103"/>
        <v>0</v>
      </c>
      <c r="Z623" s="20">
        <f t="shared" si="103"/>
        <v>0</v>
      </c>
      <c r="AA623" s="20">
        <f t="shared" si="103"/>
        <v>0</v>
      </c>
      <c r="AB623" s="20">
        <f t="shared" si="103"/>
        <v>0</v>
      </c>
      <c r="AC623" s="20">
        <f t="shared" si="103"/>
        <v>0</v>
      </c>
      <c r="AD623" s="20">
        <f t="shared" si="103"/>
        <v>0</v>
      </c>
      <c r="AE623" s="58"/>
    </row>
    <row r="624" spans="1:31" ht="22.5" x14ac:dyDescent="0.2">
      <c r="A624" s="1" t="s">
        <v>480</v>
      </c>
      <c r="B624" s="28" t="s">
        <v>74</v>
      </c>
      <c r="C624" s="28" t="s">
        <v>110</v>
      </c>
      <c r="D624" s="28" t="s">
        <v>86</v>
      </c>
      <c r="E624" s="28" t="s">
        <v>300</v>
      </c>
      <c r="F624" s="28"/>
      <c r="G624" s="28"/>
      <c r="H624" s="20">
        <f>H625</f>
        <v>100000</v>
      </c>
      <c r="I624" s="20">
        <f t="shared" ref="I624" si="104">I625</f>
        <v>100000</v>
      </c>
    </row>
    <row r="625" spans="1:9" ht="22.5" x14ac:dyDescent="0.2">
      <c r="A625" s="1" t="s">
        <v>442</v>
      </c>
      <c r="B625" s="28" t="s">
        <v>74</v>
      </c>
      <c r="C625" s="28" t="s">
        <v>110</v>
      </c>
      <c r="D625" s="28" t="s">
        <v>86</v>
      </c>
      <c r="E625" s="28" t="s">
        <v>443</v>
      </c>
      <c r="F625" s="28"/>
      <c r="G625" s="28"/>
      <c r="H625" s="20">
        <f>H626</f>
        <v>100000</v>
      </c>
      <c r="I625" s="20">
        <f t="shared" ref="I625" si="105">I626</f>
        <v>100000</v>
      </c>
    </row>
    <row r="626" spans="1:9" ht="22.5" x14ac:dyDescent="0.2">
      <c r="A626" s="2" t="s">
        <v>749</v>
      </c>
      <c r="B626" s="28" t="s">
        <v>74</v>
      </c>
      <c r="C626" s="28" t="s">
        <v>110</v>
      </c>
      <c r="D626" s="28" t="s">
        <v>86</v>
      </c>
      <c r="E626" s="28" t="s">
        <v>748</v>
      </c>
      <c r="F626" s="28"/>
      <c r="G626" s="28"/>
      <c r="H626" s="20">
        <f>H627</f>
        <v>100000</v>
      </c>
      <c r="I626" s="20">
        <f t="shared" ref="I626" si="106">I627</f>
        <v>100000</v>
      </c>
    </row>
    <row r="627" spans="1:9" x14ac:dyDescent="0.2">
      <c r="A627" s="1" t="s">
        <v>436</v>
      </c>
      <c r="B627" s="28" t="s">
        <v>74</v>
      </c>
      <c r="C627" s="28" t="s">
        <v>110</v>
      </c>
      <c r="D627" s="28" t="s">
        <v>86</v>
      </c>
      <c r="E627" s="28" t="s">
        <v>748</v>
      </c>
      <c r="F627" s="28" t="s">
        <v>92</v>
      </c>
      <c r="G627" s="28"/>
      <c r="H627" s="20">
        <v>100000</v>
      </c>
      <c r="I627" s="20">
        <v>100000</v>
      </c>
    </row>
    <row r="628" spans="1:9" ht="22.5" x14ac:dyDescent="0.2">
      <c r="A628" s="17" t="s">
        <v>483</v>
      </c>
      <c r="B628" s="28" t="s">
        <v>74</v>
      </c>
      <c r="C628" s="28" t="s">
        <v>110</v>
      </c>
      <c r="D628" s="28" t="s">
        <v>86</v>
      </c>
      <c r="E628" s="28" t="s">
        <v>273</v>
      </c>
      <c r="F628" s="28"/>
      <c r="G628" s="28"/>
      <c r="H628" s="20">
        <f>H629+H633+H642+H671+H674+H704</f>
        <v>931396093.54999995</v>
      </c>
      <c r="I628" s="20">
        <f>I629+I633+I642+I671+I674+I704</f>
        <v>882651172.76999986</v>
      </c>
    </row>
    <row r="629" spans="1:9" ht="22.5" x14ac:dyDescent="0.2">
      <c r="A629" s="17" t="s">
        <v>484</v>
      </c>
      <c r="B629" s="28" t="s">
        <v>74</v>
      </c>
      <c r="C629" s="28" t="s">
        <v>110</v>
      </c>
      <c r="D629" s="28" t="s">
        <v>86</v>
      </c>
      <c r="E629" s="28" t="s">
        <v>307</v>
      </c>
      <c r="F629" s="28"/>
      <c r="G629" s="28"/>
      <c r="H629" s="20">
        <f>H630</f>
        <v>204952.08000000002</v>
      </c>
      <c r="I629" s="20">
        <f>I630</f>
        <v>201185.06</v>
      </c>
    </row>
    <row r="630" spans="1:9" ht="22.5" x14ac:dyDescent="0.2">
      <c r="A630" s="35" t="s">
        <v>523</v>
      </c>
      <c r="B630" s="28" t="s">
        <v>74</v>
      </c>
      <c r="C630" s="28" t="s">
        <v>110</v>
      </c>
      <c r="D630" s="28" t="s">
        <v>86</v>
      </c>
      <c r="E630" s="28" t="s">
        <v>485</v>
      </c>
      <c r="F630" s="28"/>
      <c r="G630" s="28"/>
      <c r="H630" s="20">
        <f>H631+H632</f>
        <v>204952.08000000002</v>
      </c>
      <c r="I630" s="20">
        <f>I631+I632</f>
        <v>201185.06</v>
      </c>
    </row>
    <row r="631" spans="1:9" x14ac:dyDescent="0.2">
      <c r="A631" s="1" t="s">
        <v>437</v>
      </c>
      <c r="B631" s="28" t="s">
        <v>74</v>
      </c>
      <c r="C631" s="28" t="s">
        <v>110</v>
      </c>
      <c r="D631" s="28" t="s">
        <v>86</v>
      </c>
      <c r="E631" s="28" t="s">
        <v>485</v>
      </c>
      <c r="F631" s="28" t="s">
        <v>92</v>
      </c>
      <c r="G631" s="28"/>
      <c r="H631" s="20">
        <v>86188.08</v>
      </c>
      <c r="I631" s="20">
        <v>86188.08</v>
      </c>
    </row>
    <row r="632" spans="1:9" x14ac:dyDescent="0.2">
      <c r="A632" s="17" t="s">
        <v>164</v>
      </c>
      <c r="B632" s="28" t="s">
        <v>74</v>
      </c>
      <c r="C632" s="28" t="s">
        <v>110</v>
      </c>
      <c r="D632" s="28" t="s">
        <v>86</v>
      </c>
      <c r="E632" s="28" t="s">
        <v>485</v>
      </c>
      <c r="F632" s="28" t="s">
        <v>162</v>
      </c>
      <c r="G632" s="28"/>
      <c r="H632" s="20">
        <v>118764</v>
      </c>
      <c r="I632" s="20">
        <v>114996.98</v>
      </c>
    </row>
    <row r="633" spans="1:9" x14ac:dyDescent="0.2">
      <c r="A633" s="17" t="s">
        <v>386</v>
      </c>
      <c r="B633" s="28" t="s">
        <v>74</v>
      </c>
      <c r="C633" s="28" t="s">
        <v>110</v>
      </c>
      <c r="D633" s="28" t="s">
        <v>86</v>
      </c>
      <c r="E633" s="28" t="s">
        <v>272</v>
      </c>
      <c r="F633" s="28"/>
      <c r="G633" s="28"/>
      <c r="H633" s="20">
        <f>H638+H634</f>
        <v>6546238.6699999999</v>
      </c>
      <c r="I633" s="20">
        <f>I638+I634</f>
        <v>6496017.6699999999</v>
      </c>
    </row>
    <row r="634" spans="1:9" ht="22.5" x14ac:dyDescent="0.2">
      <c r="A634" s="1" t="s">
        <v>492</v>
      </c>
      <c r="B634" s="28" t="s">
        <v>74</v>
      </c>
      <c r="C634" s="28" t="s">
        <v>110</v>
      </c>
      <c r="D634" s="28" t="s">
        <v>86</v>
      </c>
      <c r="E634" s="28" t="s">
        <v>133</v>
      </c>
      <c r="F634" s="28"/>
      <c r="G634" s="28"/>
      <c r="H634" s="21">
        <f>H636+H637+H635</f>
        <v>6306438.6699999999</v>
      </c>
      <c r="I634" s="21">
        <f>I636+I637+I635</f>
        <v>6256217.6699999999</v>
      </c>
    </row>
    <row r="635" spans="1:9" x14ac:dyDescent="0.2">
      <c r="A635" s="17" t="s">
        <v>191</v>
      </c>
      <c r="B635" s="28" t="s">
        <v>74</v>
      </c>
      <c r="C635" s="28" t="s">
        <v>110</v>
      </c>
      <c r="D635" s="28" t="s">
        <v>86</v>
      </c>
      <c r="E635" s="28" t="s">
        <v>133</v>
      </c>
      <c r="F635" s="28" t="s">
        <v>190</v>
      </c>
      <c r="G635" s="28"/>
      <c r="H635" s="21">
        <v>1532705.88</v>
      </c>
      <c r="I635" s="21">
        <v>1532705.88</v>
      </c>
    </row>
    <row r="636" spans="1:9" x14ac:dyDescent="0.2">
      <c r="A636" s="1" t="s">
        <v>437</v>
      </c>
      <c r="B636" s="28" t="s">
        <v>74</v>
      </c>
      <c r="C636" s="28" t="s">
        <v>110</v>
      </c>
      <c r="D636" s="28" t="s">
        <v>86</v>
      </c>
      <c r="E636" s="28" t="s">
        <v>133</v>
      </c>
      <c r="F636" s="28" t="s">
        <v>92</v>
      </c>
      <c r="G636" s="28"/>
      <c r="H636" s="21">
        <v>3545146.75</v>
      </c>
      <c r="I636" s="21">
        <v>3494925.75</v>
      </c>
    </row>
    <row r="637" spans="1:9" x14ac:dyDescent="0.2">
      <c r="A637" s="17" t="s">
        <v>164</v>
      </c>
      <c r="B637" s="28" t="s">
        <v>74</v>
      </c>
      <c r="C637" s="28" t="s">
        <v>110</v>
      </c>
      <c r="D637" s="28" t="s">
        <v>86</v>
      </c>
      <c r="E637" s="28" t="s">
        <v>133</v>
      </c>
      <c r="F637" s="28" t="s">
        <v>162</v>
      </c>
      <c r="G637" s="28"/>
      <c r="H637" s="20">
        <v>1228586.04</v>
      </c>
      <c r="I637" s="21">
        <v>1228586.04</v>
      </c>
    </row>
    <row r="638" spans="1:9" x14ac:dyDescent="0.2">
      <c r="A638" s="17" t="s">
        <v>142</v>
      </c>
      <c r="B638" s="30" t="s">
        <v>74</v>
      </c>
      <c r="C638" s="28" t="s">
        <v>110</v>
      </c>
      <c r="D638" s="28" t="s">
        <v>86</v>
      </c>
      <c r="E638" s="30" t="s">
        <v>141</v>
      </c>
      <c r="F638" s="28"/>
      <c r="G638" s="28"/>
      <c r="H638" s="20">
        <f>H639</f>
        <v>239800</v>
      </c>
      <c r="I638" s="20">
        <f>I639</f>
        <v>239800</v>
      </c>
    </row>
    <row r="639" spans="1:9" ht="22.5" x14ac:dyDescent="0.2">
      <c r="A639" s="17" t="s">
        <v>25</v>
      </c>
      <c r="B639" s="28" t="s">
        <v>74</v>
      </c>
      <c r="C639" s="28" t="s">
        <v>110</v>
      </c>
      <c r="D639" s="28" t="s">
        <v>86</v>
      </c>
      <c r="E639" s="28" t="s">
        <v>387</v>
      </c>
      <c r="F639" s="28"/>
      <c r="G639" s="28"/>
      <c r="H639" s="20">
        <f>H640+H641</f>
        <v>239800</v>
      </c>
      <c r="I639" s="20">
        <f>I640+I641</f>
        <v>239800</v>
      </c>
    </row>
    <row r="640" spans="1:9" x14ac:dyDescent="0.2">
      <c r="A640" s="17" t="s">
        <v>164</v>
      </c>
      <c r="B640" s="28" t="s">
        <v>74</v>
      </c>
      <c r="C640" s="28" t="s">
        <v>110</v>
      </c>
      <c r="D640" s="28" t="s">
        <v>86</v>
      </c>
      <c r="E640" s="28" t="s">
        <v>387</v>
      </c>
      <c r="F640" s="28" t="s">
        <v>162</v>
      </c>
      <c r="G640" s="28"/>
      <c r="H640" s="20">
        <v>150000</v>
      </c>
      <c r="I640" s="20">
        <v>150000</v>
      </c>
    </row>
    <row r="641" spans="1:30" x14ac:dyDescent="0.2">
      <c r="A641" s="17" t="s">
        <v>164</v>
      </c>
      <c r="B641" s="28" t="s">
        <v>74</v>
      </c>
      <c r="C641" s="28" t="s">
        <v>110</v>
      </c>
      <c r="D641" s="28" t="s">
        <v>86</v>
      </c>
      <c r="E641" s="28" t="s">
        <v>387</v>
      </c>
      <c r="F641" s="28" t="s">
        <v>162</v>
      </c>
      <c r="G641" s="28" t="s">
        <v>215</v>
      </c>
      <c r="H641" s="21">
        <v>89800</v>
      </c>
      <c r="I641" s="21">
        <v>89800</v>
      </c>
    </row>
    <row r="642" spans="1:30" ht="22.5" x14ac:dyDescent="0.2">
      <c r="A642" s="17" t="s">
        <v>388</v>
      </c>
      <c r="B642" s="28" t="s">
        <v>74</v>
      </c>
      <c r="C642" s="28" t="s">
        <v>110</v>
      </c>
      <c r="D642" s="28" t="s">
        <v>86</v>
      </c>
      <c r="E642" s="28" t="s">
        <v>308</v>
      </c>
      <c r="F642" s="28"/>
      <c r="G642" s="28"/>
      <c r="H642" s="20">
        <f>H643+H645+H647+H649+H654+H657+H660+H663+H666</f>
        <v>31098735.190000001</v>
      </c>
      <c r="I642" s="20">
        <f>I643+I645+I647+I649+I654+I657+I660+I663+I666</f>
        <v>29989767.060000002</v>
      </c>
    </row>
    <row r="643" spans="1:30" ht="22.5" x14ac:dyDescent="0.2">
      <c r="A643" s="17" t="s">
        <v>693</v>
      </c>
      <c r="B643" s="28" t="s">
        <v>74</v>
      </c>
      <c r="C643" s="28" t="s">
        <v>110</v>
      </c>
      <c r="D643" s="28" t="s">
        <v>86</v>
      </c>
      <c r="E643" s="28" t="s">
        <v>684</v>
      </c>
      <c r="F643" s="28"/>
      <c r="G643" s="28"/>
      <c r="H643" s="20">
        <f t="shared" ref="H643:AD643" si="107">H644</f>
        <v>108683</v>
      </c>
      <c r="I643" s="20">
        <f t="shared" si="107"/>
        <v>108683</v>
      </c>
      <c r="J643" s="20">
        <f t="shared" si="107"/>
        <v>0</v>
      </c>
      <c r="K643" s="20">
        <f t="shared" si="107"/>
        <v>0</v>
      </c>
      <c r="L643" s="20">
        <f t="shared" si="107"/>
        <v>0</v>
      </c>
      <c r="M643" s="20">
        <f t="shared" si="107"/>
        <v>0</v>
      </c>
      <c r="N643" s="20">
        <f t="shared" si="107"/>
        <v>0</v>
      </c>
      <c r="O643" s="20">
        <f t="shared" si="107"/>
        <v>0</v>
      </c>
      <c r="P643" s="20">
        <f t="shared" si="107"/>
        <v>0</v>
      </c>
      <c r="Q643" s="20">
        <f t="shared" si="107"/>
        <v>0</v>
      </c>
      <c r="R643" s="20">
        <f t="shared" si="107"/>
        <v>0</v>
      </c>
      <c r="S643" s="20">
        <f t="shared" si="107"/>
        <v>0</v>
      </c>
      <c r="T643" s="20">
        <f t="shared" si="107"/>
        <v>0</v>
      </c>
      <c r="U643" s="20">
        <f t="shared" si="107"/>
        <v>0</v>
      </c>
      <c r="V643" s="20">
        <f t="shared" si="107"/>
        <v>0</v>
      </c>
      <c r="W643" s="20">
        <f t="shared" si="107"/>
        <v>0</v>
      </c>
      <c r="X643" s="20">
        <f t="shared" si="107"/>
        <v>0</v>
      </c>
      <c r="Y643" s="20">
        <f t="shared" si="107"/>
        <v>0</v>
      </c>
      <c r="Z643" s="20">
        <f t="shared" si="107"/>
        <v>0</v>
      </c>
      <c r="AA643" s="20">
        <f t="shared" si="107"/>
        <v>0</v>
      </c>
      <c r="AB643" s="20">
        <f t="shared" si="107"/>
        <v>0</v>
      </c>
      <c r="AC643" s="20">
        <f t="shared" si="107"/>
        <v>0</v>
      </c>
      <c r="AD643" s="20">
        <f t="shared" si="107"/>
        <v>0</v>
      </c>
    </row>
    <row r="644" spans="1:30" x14ac:dyDescent="0.2">
      <c r="A644" s="1" t="s">
        <v>437</v>
      </c>
      <c r="B644" s="28" t="s">
        <v>74</v>
      </c>
      <c r="C644" s="28" t="s">
        <v>110</v>
      </c>
      <c r="D644" s="28" t="s">
        <v>86</v>
      </c>
      <c r="E644" s="28" t="s">
        <v>684</v>
      </c>
      <c r="F644" s="28" t="s">
        <v>92</v>
      </c>
      <c r="G644" s="28"/>
      <c r="H644" s="20">
        <v>108683</v>
      </c>
      <c r="I644" s="20">
        <v>108683</v>
      </c>
    </row>
    <row r="645" spans="1:30" ht="22.5" x14ac:dyDescent="0.2">
      <c r="A645" s="17" t="s">
        <v>694</v>
      </c>
      <c r="B645" s="28" t="s">
        <v>74</v>
      </c>
      <c r="C645" s="28" t="s">
        <v>110</v>
      </c>
      <c r="D645" s="28" t="s">
        <v>86</v>
      </c>
      <c r="E645" s="28" t="s">
        <v>685</v>
      </c>
      <c r="F645" s="28"/>
      <c r="G645" s="28"/>
      <c r="H645" s="20">
        <f>H646</f>
        <v>285957.65000000002</v>
      </c>
      <c r="I645" s="20">
        <f>I646</f>
        <v>0</v>
      </c>
    </row>
    <row r="646" spans="1:30" x14ac:dyDescent="0.2">
      <c r="A646" s="1" t="s">
        <v>437</v>
      </c>
      <c r="B646" s="28" t="s">
        <v>74</v>
      </c>
      <c r="C646" s="28" t="s">
        <v>110</v>
      </c>
      <c r="D646" s="28" t="s">
        <v>86</v>
      </c>
      <c r="E646" s="28" t="s">
        <v>685</v>
      </c>
      <c r="F646" s="28" t="s">
        <v>92</v>
      </c>
      <c r="G646" s="28"/>
      <c r="H646" s="20">
        <v>285957.65000000002</v>
      </c>
      <c r="I646" s="20">
        <v>0</v>
      </c>
    </row>
    <row r="647" spans="1:30" ht="33.75" x14ac:dyDescent="0.2">
      <c r="A647" s="52" t="s">
        <v>728</v>
      </c>
      <c r="B647" s="28" t="s">
        <v>74</v>
      </c>
      <c r="C647" s="28" t="s">
        <v>110</v>
      </c>
      <c r="D647" s="28" t="s">
        <v>86</v>
      </c>
      <c r="E647" s="28" t="s">
        <v>725</v>
      </c>
      <c r="F647" s="28"/>
      <c r="G647" s="28"/>
      <c r="H647" s="20">
        <f>H648</f>
        <v>637942.04</v>
      </c>
      <c r="I647" s="20">
        <v>254383.17</v>
      </c>
    </row>
    <row r="648" spans="1:30" x14ac:dyDescent="0.2">
      <c r="A648" s="17" t="s">
        <v>164</v>
      </c>
      <c r="B648" s="28" t="s">
        <v>74</v>
      </c>
      <c r="C648" s="28" t="s">
        <v>110</v>
      </c>
      <c r="D648" s="28" t="s">
        <v>86</v>
      </c>
      <c r="E648" s="28" t="s">
        <v>725</v>
      </c>
      <c r="F648" s="28" t="s">
        <v>162</v>
      </c>
      <c r="G648" s="28"/>
      <c r="H648" s="20">
        <v>637942.04</v>
      </c>
      <c r="I648" s="20">
        <v>0</v>
      </c>
    </row>
    <row r="649" spans="1:30" ht="22.5" x14ac:dyDescent="0.2">
      <c r="A649" s="1" t="s">
        <v>486</v>
      </c>
      <c r="B649" s="28" t="s">
        <v>74</v>
      </c>
      <c r="C649" s="28" t="s">
        <v>110</v>
      </c>
      <c r="D649" s="28" t="s">
        <v>86</v>
      </c>
      <c r="E649" s="28" t="s">
        <v>135</v>
      </c>
      <c r="F649" s="28"/>
      <c r="G649" s="28"/>
      <c r="H649" s="20">
        <f>H651+H652+H653+H650</f>
        <v>21765074.48</v>
      </c>
      <c r="I649" s="20">
        <f t="shared" ref="I649" si="108">I651+I652+I653+I650</f>
        <v>21373413.710000001</v>
      </c>
    </row>
    <row r="650" spans="1:30" x14ac:dyDescent="0.2">
      <c r="A650" s="17" t="s">
        <v>191</v>
      </c>
      <c r="B650" s="28" t="s">
        <v>74</v>
      </c>
      <c r="C650" s="28" t="s">
        <v>110</v>
      </c>
      <c r="D650" s="28" t="s">
        <v>86</v>
      </c>
      <c r="E650" s="28" t="s">
        <v>135</v>
      </c>
      <c r="F650" s="28" t="s">
        <v>190</v>
      </c>
      <c r="G650" s="28"/>
      <c r="H650" s="20">
        <v>29500</v>
      </c>
      <c r="I650" s="20">
        <v>29500</v>
      </c>
    </row>
    <row r="651" spans="1:30" x14ac:dyDescent="0.2">
      <c r="A651" s="1" t="s">
        <v>437</v>
      </c>
      <c r="B651" s="28" t="s">
        <v>74</v>
      </c>
      <c r="C651" s="28" t="s">
        <v>110</v>
      </c>
      <c r="D651" s="28" t="s">
        <v>86</v>
      </c>
      <c r="E651" s="28" t="s">
        <v>135</v>
      </c>
      <c r="F651" s="28" t="s">
        <v>92</v>
      </c>
      <c r="G651" s="28"/>
      <c r="H651" s="20">
        <v>11305072.310000001</v>
      </c>
      <c r="I651" s="20">
        <v>10915911.539999999</v>
      </c>
    </row>
    <row r="652" spans="1:30" x14ac:dyDescent="0.2">
      <c r="A652" s="9" t="s">
        <v>164</v>
      </c>
      <c r="B652" s="28" t="s">
        <v>74</v>
      </c>
      <c r="C652" s="28" t="s">
        <v>110</v>
      </c>
      <c r="D652" s="28" t="s">
        <v>86</v>
      </c>
      <c r="E652" s="28" t="s">
        <v>135</v>
      </c>
      <c r="F652" s="28" t="s">
        <v>161</v>
      </c>
      <c r="G652" s="28"/>
      <c r="H652" s="20">
        <v>284000</v>
      </c>
      <c r="I652" s="20">
        <v>284000</v>
      </c>
    </row>
    <row r="653" spans="1:30" x14ac:dyDescent="0.2">
      <c r="A653" s="52" t="s">
        <v>164</v>
      </c>
      <c r="B653" s="28" t="s">
        <v>74</v>
      </c>
      <c r="C653" s="28" t="s">
        <v>110</v>
      </c>
      <c r="D653" s="28" t="s">
        <v>86</v>
      </c>
      <c r="E653" s="28" t="s">
        <v>135</v>
      </c>
      <c r="F653" s="28" t="s">
        <v>162</v>
      </c>
      <c r="G653" s="28"/>
      <c r="H653" s="20">
        <v>10146502.17</v>
      </c>
      <c r="I653" s="20">
        <v>10144002.17</v>
      </c>
    </row>
    <row r="654" spans="1:30" ht="22.5" x14ac:dyDescent="0.2">
      <c r="A654" s="17" t="s">
        <v>695</v>
      </c>
      <c r="B654" s="28" t="s">
        <v>74</v>
      </c>
      <c r="C654" s="28" t="s">
        <v>110</v>
      </c>
      <c r="D654" s="28" t="s">
        <v>86</v>
      </c>
      <c r="E654" s="28" t="s">
        <v>686</v>
      </c>
      <c r="F654" s="28"/>
      <c r="G654" s="28"/>
      <c r="H654" s="20">
        <f t="shared" ref="H654:AD654" si="109">H655+H656</f>
        <v>196000</v>
      </c>
      <c r="I654" s="20">
        <f t="shared" si="109"/>
        <v>196000</v>
      </c>
      <c r="J654" s="20">
        <f t="shared" si="109"/>
        <v>0</v>
      </c>
      <c r="K654" s="20">
        <f t="shared" si="109"/>
        <v>0</v>
      </c>
      <c r="L654" s="20">
        <f t="shared" si="109"/>
        <v>0</v>
      </c>
      <c r="M654" s="20">
        <f t="shared" si="109"/>
        <v>0</v>
      </c>
      <c r="N654" s="20">
        <f t="shared" si="109"/>
        <v>0</v>
      </c>
      <c r="O654" s="20">
        <f t="shared" si="109"/>
        <v>0</v>
      </c>
      <c r="P654" s="20">
        <f t="shared" si="109"/>
        <v>0</v>
      </c>
      <c r="Q654" s="20">
        <f t="shared" si="109"/>
        <v>0</v>
      </c>
      <c r="R654" s="20">
        <f t="shared" si="109"/>
        <v>0</v>
      </c>
      <c r="S654" s="20">
        <f t="shared" si="109"/>
        <v>0</v>
      </c>
      <c r="T654" s="20">
        <f t="shared" si="109"/>
        <v>0</v>
      </c>
      <c r="U654" s="20">
        <f t="shared" si="109"/>
        <v>0</v>
      </c>
      <c r="V654" s="20">
        <f t="shared" si="109"/>
        <v>0</v>
      </c>
      <c r="W654" s="20">
        <f t="shared" si="109"/>
        <v>0</v>
      </c>
      <c r="X654" s="20">
        <f t="shared" si="109"/>
        <v>0</v>
      </c>
      <c r="Y654" s="20">
        <f t="shared" si="109"/>
        <v>0</v>
      </c>
      <c r="Z654" s="20">
        <f t="shared" si="109"/>
        <v>0</v>
      </c>
      <c r="AA654" s="20">
        <f t="shared" si="109"/>
        <v>0</v>
      </c>
      <c r="AB654" s="20">
        <f t="shared" si="109"/>
        <v>0</v>
      </c>
      <c r="AC654" s="20">
        <f t="shared" si="109"/>
        <v>0</v>
      </c>
      <c r="AD654" s="20">
        <f t="shared" si="109"/>
        <v>0</v>
      </c>
    </row>
    <row r="655" spans="1:30" x14ac:dyDescent="0.2">
      <c r="A655" s="1" t="s">
        <v>437</v>
      </c>
      <c r="B655" s="28" t="s">
        <v>74</v>
      </c>
      <c r="C655" s="28" t="s">
        <v>110</v>
      </c>
      <c r="D655" s="28" t="s">
        <v>86</v>
      </c>
      <c r="E655" s="28" t="s">
        <v>686</v>
      </c>
      <c r="F655" s="28" t="s">
        <v>92</v>
      </c>
      <c r="G655" s="28"/>
      <c r="H655" s="20">
        <v>14484.4</v>
      </c>
      <c r="I655" s="20">
        <v>14484.4</v>
      </c>
    </row>
    <row r="656" spans="1:30" x14ac:dyDescent="0.2">
      <c r="A656" s="1" t="s">
        <v>437</v>
      </c>
      <c r="B656" s="28" t="s">
        <v>74</v>
      </c>
      <c r="C656" s="28" t="s">
        <v>110</v>
      </c>
      <c r="D656" s="28" t="s">
        <v>86</v>
      </c>
      <c r="E656" s="28" t="s">
        <v>686</v>
      </c>
      <c r="F656" s="28" t="s">
        <v>92</v>
      </c>
      <c r="G656" s="28" t="s">
        <v>215</v>
      </c>
      <c r="H656" s="20">
        <v>181515.6</v>
      </c>
      <c r="I656" s="20">
        <v>181515.6</v>
      </c>
    </row>
    <row r="657" spans="1:30" ht="22.5" x14ac:dyDescent="0.2">
      <c r="A657" s="17" t="s">
        <v>696</v>
      </c>
      <c r="B657" s="28" t="s">
        <v>74</v>
      </c>
      <c r="C657" s="28" t="s">
        <v>110</v>
      </c>
      <c r="D657" s="28" t="s">
        <v>86</v>
      </c>
      <c r="E657" s="28" t="s">
        <v>687</v>
      </c>
      <c r="F657" s="28"/>
      <c r="G657" s="28"/>
      <c r="H657" s="20">
        <f>H658+H659</f>
        <v>792000</v>
      </c>
      <c r="I657" s="20">
        <f>I658+I659</f>
        <v>792000</v>
      </c>
    </row>
    <row r="658" spans="1:30" x14ac:dyDescent="0.2">
      <c r="A658" s="1" t="s">
        <v>437</v>
      </c>
      <c r="B658" s="28" t="s">
        <v>74</v>
      </c>
      <c r="C658" s="28" t="s">
        <v>110</v>
      </c>
      <c r="D658" s="28" t="s">
        <v>86</v>
      </c>
      <c r="E658" s="28" t="s">
        <v>687</v>
      </c>
      <c r="F658" s="28" t="s">
        <v>92</v>
      </c>
      <c r="G658" s="28"/>
      <c r="H658" s="20">
        <v>58528.800000000003</v>
      </c>
      <c r="I658" s="20">
        <v>58528.800000000003</v>
      </c>
    </row>
    <row r="659" spans="1:30" x14ac:dyDescent="0.2">
      <c r="A659" s="1" t="s">
        <v>437</v>
      </c>
      <c r="B659" s="28" t="s">
        <v>74</v>
      </c>
      <c r="C659" s="28" t="s">
        <v>110</v>
      </c>
      <c r="D659" s="28" t="s">
        <v>86</v>
      </c>
      <c r="E659" s="28" t="s">
        <v>687</v>
      </c>
      <c r="F659" s="28" t="s">
        <v>92</v>
      </c>
      <c r="G659" s="28" t="s">
        <v>215</v>
      </c>
      <c r="H659" s="20">
        <v>733471.2</v>
      </c>
      <c r="I659" s="20">
        <v>733471.2</v>
      </c>
    </row>
    <row r="660" spans="1:30" ht="22.5" x14ac:dyDescent="0.2">
      <c r="A660" s="17" t="s">
        <v>697</v>
      </c>
      <c r="B660" s="28" t="s">
        <v>74</v>
      </c>
      <c r="C660" s="28" t="s">
        <v>110</v>
      </c>
      <c r="D660" s="28" t="s">
        <v>86</v>
      </c>
      <c r="E660" s="28" t="s">
        <v>688</v>
      </c>
      <c r="F660" s="28"/>
      <c r="G660" s="28"/>
      <c r="H660" s="20">
        <f>H661+H662</f>
        <v>4499368.82</v>
      </c>
      <c r="I660" s="20">
        <f>I661+I662</f>
        <v>4451577.9800000004</v>
      </c>
    </row>
    <row r="661" spans="1:30" x14ac:dyDescent="0.2">
      <c r="A661" s="1" t="s">
        <v>437</v>
      </c>
      <c r="B661" s="28" t="s">
        <v>74</v>
      </c>
      <c r="C661" s="28" t="s">
        <v>110</v>
      </c>
      <c r="D661" s="28" t="s">
        <v>86</v>
      </c>
      <c r="E661" s="28" t="s">
        <v>688</v>
      </c>
      <c r="F661" s="28" t="s">
        <v>92</v>
      </c>
      <c r="G661" s="28"/>
      <c r="H661" s="20">
        <v>332503.36</v>
      </c>
      <c r="I661" s="20">
        <v>328971.61</v>
      </c>
    </row>
    <row r="662" spans="1:30" x14ac:dyDescent="0.2">
      <c r="A662" s="1" t="s">
        <v>437</v>
      </c>
      <c r="B662" s="28" t="s">
        <v>74</v>
      </c>
      <c r="C662" s="28" t="s">
        <v>110</v>
      </c>
      <c r="D662" s="28" t="s">
        <v>86</v>
      </c>
      <c r="E662" s="28" t="s">
        <v>688</v>
      </c>
      <c r="F662" s="28" t="s">
        <v>92</v>
      </c>
      <c r="G662" s="28" t="s">
        <v>215</v>
      </c>
      <c r="H662" s="20">
        <v>4166865.46</v>
      </c>
      <c r="I662" s="20">
        <v>4122606.37</v>
      </c>
    </row>
    <row r="663" spans="1:30" ht="22.5" x14ac:dyDescent="0.2">
      <c r="A663" s="17" t="s">
        <v>698</v>
      </c>
      <c r="B663" s="28" t="s">
        <v>74</v>
      </c>
      <c r="C663" s="28" t="s">
        <v>110</v>
      </c>
      <c r="D663" s="28" t="s">
        <v>86</v>
      </c>
      <c r="E663" s="28" t="s">
        <v>689</v>
      </c>
      <c r="F663" s="28"/>
      <c r="G663" s="28"/>
      <c r="H663" s="20">
        <f>H664+H665</f>
        <v>2801709.2</v>
      </c>
      <c r="I663" s="20">
        <f>I664+I665</f>
        <v>2801709.2</v>
      </c>
    </row>
    <row r="664" spans="1:30" x14ac:dyDescent="0.2">
      <c r="A664" s="52" t="s">
        <v>164</v>
      </c>
      <c r="B664" s="28" t="s">
        <v>74</v>
      </c>
      <c r="C664" s="28" t="s">
        <v>110</v>
      </c>
      <c r="D664" s="28" t="s">
        <v>86</v>
      </c>
      <c r="E664" s="28" t="s">
        <v>689</v>
      </c>
      <c r="F664" s="28" t="s">
        <v>162</v>
      </c>
      <c r="G664" s="28"/>
      <c r="H664" s="20">
        <v>207046.31</v>
      </c>
      <c r="I664" s="20">
        <v>207046.31</v>
      </c>
    </row>
    <row r="665" spans="1:30" x14ac:dyDescent="0.2">
      <c r="A665" s="52" t="s">
        <v>164</v>
      </c>
      <c r="B665" s="28" t="s">
        <v>74</v>
      </c>
      <c r="C665" s="28" t="s">
        <v>110</v>
      </c>
      <c r="D665" s="28" t="s">
        <v>86</v>
      </c>
      <c r="E665" s="28" t="s">
        <v>689</v>
      </c>
      <c r="F665" s="28" t="s">
        <v>162</v>
      </c>
      <c r="G665" s="28" t="s">
        <v>215</v>
      </c>
      <c r="H665" s="20">
        <v>2594662.89</v>
      </c>
      <c r="I665" s="20">
        <v>2594662.89</v>
      </c>
    </row>
    <row r="666" spans="1:30" x14ac:dyDescent="0.2">
      <c r="A666" s="17" t="s">
        <v>679</v>
      </c>
      <c r="B666" s="28" t="s">
        <v>74</v>
      </c>
      <c r="C666" s="28" t="s">
        <v>110</v>
      </c>
      <c r="D666" s="28" t="s">
        <v>86</v>
      </c>
      <c r="E666" s="28" t="s">
        <v>691</v>
      </c>
      <c r="F666" s="28"/>
      <c r="G666" s="28"/>
      <c r="H666" s="20">
        <f>H667+H669</f>
        <v>12000</v>
      </c>
      <c r="I666" s="20">
        <f>I667+I669</f>
        <v>12000</v>
      </c>
      <c r="J666" s="20" t="e">
        <f>J667+#REF!</f>
        <v>#REF!</v>
      </c>
      <c r="K666" s="20" t="e">
        <f>K667+#REF!</f>
        <v>#REF!</v>
      </c>
      <c r="L666" s="20" t="e">
        <f>L667+#REF!</f>
        <v>#REF!</v>
      </c>
      <c r="M666" s="20" t="e">
        <f>M667+#REF!</f>
        <v>#REF!</v>
      </c>
      <c r="N666" s="20" t="e">
        <f>N667+#REF!</f>
        <v>#REF!</v>
      </c>
      <c r="O666" s="20" t="e">
        <f>O667+#REF!</f>
        <v>#REF!</v>
      </c>
      <c r="P666" s="20" t="e">
        <f>P667+#REF!</f>
        <v>#REF!</v>
      </c>
      <c r="Q666" s="20" t="e">
        <f>Q667+#REF!</f>
        <v>#REF!</v>
      </c>
      <c r="R666" s="20" t="e">
        <f>R667+#REF!</f>
        <v>#REF!</v>
      </c>
      <c r="S666" s="20" t="e">
        <f>S667+#REF!</f>
        <v>#REF!</v>
      </c>
      <c r="T666" s="20" t="e">
        <f>T667+#REF!</f>
        <v>#REF!</v>
      </c>
      <c r="U666" s="20" t="e">
        <f>U667+#REF!</f>
        <v>#REF!</v>
      </c>
      <c r="V666" s="20" t="e">
        <f>V667+#REF!</f>
        <v>#REF!</v>
      </c>
      <c r="W666" s="20" t="e">
        <f>W667+#REF!</f>
        <v>#REF!</v>
      </c>
      <c r="X666" s="20" t="e">
        <f>X667+#REF!</f>
        <v>#REF!</v>
      </c>
      <c r="Y666" s="20" t="e">
        <f>Y667+#REF!</f>
        <v>#REF!</v>
      </c>
      <c r="Z666" s="20" t="e">
        <f>Z667+#REF!</f>
        <v>#REF!</v>
      </c>
      <c r="AA666" s="20" t="e">
        <f>AA667+#REF!</f>
        <v>#REF!</v>
      </c>
      <c r="AB666" s="20" t="e">
        <f>AB667+#REF!</f>
        <v>#REF!</v>
      </c>
      <c r="AC666" s="20" t="e">
        <f>AC667+#REF!</f>
        <v>#REF!</v>
      </c>
      <c r="AD666" s="20" t="e">
        <f>AD667+#REF!</f>
        <v>#REF!</v>
      </c>
    </row>
    <row r="667" spans="1:30" ht="33.75" x14ac:dyDescent="0.2">
      <c r="A667" s="17" t="s">
        <v>699</v>
      </c>
      <c r="B667" s="28" t="s">
        <v>74</v>
      </c>
      <c r="C667" s="28" t="s">
        <v>110</v>
      </c>
      <c r="D667" s="28" t="s">
        <v>86</v>
      </c>
      <c r="E667" s="28" t="s">
        <v>690</v>
      </c>
      <c r="F667" s="28"/>
      <c r="G667" s="28"/>
      <c r="H667" s="20">
        <f>H668</f>
        <v>4000</v>
      </c>
      <c r="I667" s="20">
        <f>I668</f>
        <v>4000</v>
      </c>
    </row>
    <row r="668" spans="1:30" x14ac:dyDescent="0.2">
      <c r="A668" s="1" t="s">
        <v>437</v>
      </c>
      <c r="B668" s="28" t="s">
        <v>74</v>
      </c>
      <c r="C668" s="28" t="s">
        <v>110</v>
      </c>
      <c r="D668" s="28" t="s">
        <v>86</v>
      </c>
      <c r="E668" s="28" t="s">
        <v>690</v>
      </c>
      <c r="F668" s="28" t="s">
        <v>92</v>
      </c>
      <c r="G668" s="28"/>
      <c r="H668" s="20">
        <v>4000</v>
      </c>
      <c r="I668" s="20">
        <v>4000</v>
      </c>
    </row>
    <row r="669" spans="1:30" ht="29.25" customHeight="1" x14ac:dyDescent="0.2">
      <c r="A669" s="17" t="s">
        <v>700</v>
      </c>
      <c r="B669" s="28" t="s">
        <v>74</v>
      </c>
      <c r="C669" s="28" t="s">
        <v>110</v>
      </c>
      <c r="D669" s="28" t="s">
        <v>86</v>
      </c>
      <c r="E669" s="28" t="s">
        <v>692</v>
      </c>
      <c r="F669" s="28"/>
      <c r="G669" s="28"/>
      <c r="H669" s="20">
        <f>H670</f>
        <v>8000</v>
      </c>
      <c r="I669" s="20">
        <f>I670</f>
        <v>8000</v>
      </c>
    </row>
    <row r="670" spans="1:30" x14ac:dyDescent="0.2">
      <c r="A670" s="1" t="s">
        <v>437</v>
      </c>
      <c r="B670" s="28" t="s">
        <v>74</v>
      </c>
      <c r="C670" s="28" t="s">
        <v>110</v>
      </c>
      <c r="D670" s="28" t="s">
        <v>86</v>
      </c>
      <c r="E670" s="28" t="s">
        <v>692</v>
      </c>
      <c r="F670" s="28" t="s">
        <v>92</v>
      </c>
      <c r="G670" s="28"/>
      <c r="H670" s="20">
        <v>8000</v>
      </c>
      <c r="I670" s="20">
        <v>8000</v>
      </c>
    </row>
    <row r="671" spans="1:30" ht="22.5" x14ac:dyDescent="0.2">
      <c r="A671" s="17" t="s">
        <v>268</v>
      </c>
      <c r="B671" s="28" t="s">
        <v>74</v>
      </c>
      <c r="C671" s="28" t="s">
        <v>110</v>
      </c>
      <c r="D671" s="28" t="s">
        <v>86</v>
      </c>
      <c r="E671" s="28" t="s">
        <v>304</v>
      </c>
      <c r="F671" s="28"/>
      <c r="G671" s="28"/>
      <c r="H671" s="20">
        <f t="shared" ref="H671:I672" si="110">H672</f>
        <v>50000</v>
      </c>
      <c r="I671" s="20">
        <f t="shared" si="110"/>
        <v>0</v>
      </c>
    </row>
    <row r="672" spans="1:30" ht="22.5" x14ac:dyDescent="0.2">
      <c r="A672" s="1" t="s">
        <v>487</v>
      </c>
      <c r="B672" s="28" t="s">
        <v>74</v>
      </c>
      <c r="C672" s="28" t="s">
        <v>110</v>
      </c>
      <c r="D672" s="28" t="s">
        <v>86</v>
      </c>
      <c r="E672" s="28" t="s">
        <v>389</v>
      </c>
      <c r="F672" s="28"/>
      <c r="G672" s="28"/>
      <c r="H672" s="20">
        <f t="shared" si="110"/>
        <v>50000</v>
      </c>
      <c r="I672" s="20">
        <f t="shared" si="110"/>
        <v>0</v>
      </c>
    </row>
    <row r="673" spans="1:9" x14ac:dyDescent="0.2">
      <c r="A673" s="17" t="s">
        <v>191</v>
      </c>
      <c r="B673" s="28" t="s">
        <v>74</v>
      </c>
      <c r="C673" s="28" t="s">
        <v>110</v>
      </c>
      <c r="D673" s="28" t="s">
        <v>86</v>
      </c>
      <c r="E673" s="28" t="s">
        <v>389</v>
      </c>
      <c r="F673" s="28" t="s">
        <v>190</v>
      </c>
      <c r="G673" s="28"/>
      <c r="H673" s="20">
        <v>50000</v>
      </c>
      <c r="I673" s="20">
        <v>0</v>
      </c>
    </row>
    <row r="674" spans="1:9" x14ac:dyDescent="0.2">
      <c r="A674" s="1" t="s">
        <v>488</v>
      </c>
      <c r="B674" s="28" t="s">
        <v>74</v>
      </c>
      <c r="C674" s="28" t="s">
        <v>110</v>
      </c>
      <c r="D674" s="28" t="s">
        <v>86</v>
      </c>
      <c r="E674" s="28" t="s">
        <v>297</v>
      </c>
      <c r="F674" s="28"/>
      <c r="G674" s="28"/>
      <c r="H674" s="20">
        <f>H675+H686+H700+H683</f>
        <v>816785407.6099999</v>
      </c>
      <c r="I674" s="20">
        <f t="shared" ref="I674" si="111">I675+I686+I700+I683</f>
        <v>784739858.68999994</v>
      </c>
    </row>
    <row r="675" spans="1:9" ht="45" x14ac:dyDescent="0.2">
      <c r="A675" s="15" t="s">
        <v>203</v>
      </c>
      <c r="B675" s="28" t="s">
        <v>74</v>
      </c>
      <c r="C675" s="28" t="s">
        <v>110</v>
      </c>
      <c r="D675" s="28" t="s">
        <v>86</v>
      </c>
      <c r="E675" s="28" t="s">
        <v>224</v>
      </c>
      <c r="F675" s="28"/>
      <c r="G675" s="28"/>
      <c r="H675" s="20">
        <f>SUM(H676:H682)</f>
        <v>513864499.99999994</v>
      </c>
      <c r="I675" s="20">
        <f t="shared" ref="I675" si="112">SUM(I676:I682)</f>
        <v>482504500</v>
      </c>
    </row>
    <row r="676" spans="1:9" x14ac:dyDescent="0.2">
      <c r="A676" s="9" t="s">
        <v>429</v>
      </c>
      <c r="B676" s="28" t="s">
        <v>74</v>
      </c>
      <c r="C676" s="28" t="s">
        <v>110</v>
      </c>
      <c r="D676" s="28" t="s">
        <v>86</v>
      </c>
      <c r="E676" s="28" t="s">
        <v>224</v>
      </c>
      <c r="F676" s="28" t="s">
        <v>176</v>
      </c>
      <c r="G676" s="28" t="s">
        <v>215</v>
      </c>
      <c r="H676" s="21">
        <v>231993551.16999999</v>
      </c>
      <c r="I676" s="21">
        <v>200633551.16999999</v>
      </c>
    </row>
    <row r="677" spans="1:9" x14ac:dyDescent="0.2">
      <c r="A677" s="9" t="s">
        <v>658</v>
      </c>
      <c r="B677" s="28" t="s">
        <v>74</v>
      </c>
      <c r="C677" s="28" t="s">
        <v>110</v>
      </c>
      <c r="D677" s="28" t="s">
        <v>86</v>
      </c>
      <c r="E677" s="28" t="s">
        <v>224</v>
      </c>
      <c r="F677" s="28" t="s">
        <v>177</v>
      </c>
      <c r="G677" s="28" t="s">
        <v>215</v>
      </c>
      <c r="H677" s="21">
        <v>1083.56</v>
      </c>
      <c r="I677" s="21">
        <v>1083.56</v>
      </c>
    </row>
    <row r="678" spans="1:9" ht="22.5" x14ac:dyDescent="0.2">
      <c r="A678" s="9" t="s">
        <v>430</v>
      </c>
      <c r="B678" s="28" t="s">
        <v>74</v>
      </c>
      <c r="C678" s="28" t="s">
        <v>110</v>
      </c>
      <c r="D678" s="28" t="s">
        <v>86</v>
      </c>
      <c r="E678" s="28" t="s">
        <v>224</v>
      </c>
      <c r="F678" s="28" t="s">
        <v>428</v>
      </c>
      <c r="G678" s="28" t="s">
        <v>215</v>
      </c>
      <c r="H678" s="20">
        <v>60080631.369999997</v>
      </c>
      <c r="I678" s="20">
        <v>60080631.369999997</v>
      </c>
    </row>
    <row r="679" spans="1:9" x14ac:dyDescent="0.2">
      <c r="A679" s="17" t="s">
        <v>191</v>
      </c>
      <c r="B679" s="28" t="s">
        <v>74</v>
      </c>
      <c r="C679" s="28" t="s">
        <v>110</v>
      </c>
      <c r="D679" s="28" t="s">
        <v>86</v>
      </c>
      <c r="E679" s="28" t="s">
        <v>224</v>
      </c>
      <c r="F679" s="28" t="s">
        <v>190</v>
      </c>
      <c r="G679" s="28" t="s">
        <v>215</v>
      </c>
      <c r="H679" s="20">
        <v>434540</v>
      </c>
      <c r="I679" s="20">
        <v>434540</v>
      </c>
    </row>
    <row r="680" spans="1:9" x14ac:dyDescent="0.2">
      <c r="A680" s="1" t="s">
        <v>436</v>
      </c>
      <c r="B680" s="28" t="s">
        <v>74</v>
      </c>
      <c r="C680" s="28" t="s">
        <v>110</v>
      </c>
      <c r="D680" s="28" t="s">
        <v>86</v>
      </c>
      <c r="E680" s="28" t="s">
        <v>224</v>
      </c>
      <c r="F680" s="28" t="s">
        <v>92</v>
      </c>
      <c r="G680" s="28" t="s">
        <v>215</v>
      </c>
      <c r="H680" s="20">
        <v>2538465.46</v>
      </c>
      <c r="I680" s="20">
        <v>2538465.46</v>
      </c>
    </row>
    <row r="681" spans="1:9" ht="33.75" x14ac:dyDescent="0.2">
      <c r="A681" s="1" t="s">
        <v>163</v>
      </c>
      <c r="B681" s="28" t="s">
        <v>74</v>
      </c>
      <c r="C681" s="28" t="s">
        <v>110</v>
      </c>
      <c r="D681" s="28" t="s">
        <v>86</v>
      </c>
      <c r="E681" s="28" t="s">
        <v>224</v>
      </c>
      <c r="F681" s="28" t="s">
        <v>161</v>
      </c>
      <c r="G681" s="28" t="s">
        <v>215</v>
      </c>
      <c r="H681" s="20">
        <v>218816135.30000001</v>
      </c>
      <c r="I681" s="20">
        <v>218816135.30000001</v>
      </c>
    </row>
    <row r="682" spans="1:9" x14ac:dyDescent="0.2">
      <c r="A682" s="54" t="s">
        <v>627</v>
      </c>
      <c r="B682" s="28" t="s">
        <v>74</v>
      </c>
      <c r="C682" s="28" t="s">
        <v>110</v>
      </c>
      <c r="D682" s="28" t="s">
        <v>86</v>
      </c>
      <c r="E682" s="28" t="s">
        <v>224</v>
      </c>
      <c r="F682" s="28" t="s">
        <v>626</v>
      </c>
      <c r="G682" s="28" t="s">
        <v>215</v>
      </c>
      <c r="H682" s="20">
        <v>93.14</v>
      </c>
      <c r="I682" s="20">
        <v>93.14</v>
      </c>
    </row>
    <row r="683" spans="1:9" ht="22.5" x14ac:dyDescent="0.2">
      <c r="A683" s="59" t="s">
        <v>558</v>
      </c>
      <c r="B683" s="28" t="s">
        <v>74</v>
      </c>
      <c r="C683" s="28" t="s">
        <v>110</v>
      </c>
      <c r="D683" s="28" t="s">
        <v>86</v>
      </c>
      <c r="E683" s="28" t="s">
        <v>750</v>
      </c>
      <c r="F683" s="28"/>
      <c r="G683" s="28"/>
      <c r="H683" s="20">
        <f>H684+H685</f>
        <v>824830</v>
      </c>
      <c r="I683" s="20">
        <f t="shared" ref="I683" si="113">I684+I685</f>
        <v>824830</v>
      </c>
    </row>
    <row r="684" spans="1:9" x14ac:dyDescent="0.2">
      <c r="A684" s="9" t="s">
        <v>429</v>
      </c>
      <c r="B684" s="28" t="s">
        <v>74</v>
      </c>
      <c r="C684" s="28" t="s">
        <v>110</v>
      </c>
      <c r="D684" s="28" t="s">
        <v>86</v>
      </c>
      <c r="E684" s="28" t="s">
        <v>750</v>
      </c>
      <c r="F684" s="28" t="s">
        <v>176</v>
      </c>
      <c r="G684" s="28" t="s">
        <v>215</v>
      </c>
      <c r="H684" s="20">
        <v>633500</v>
      </c>
      <c r="I684" s="20">
        <v>633500</v>
      </c>
    </row>
    <row r="685" spans="1:9" ht="22.5" x14ac:dyDescent="0.2">
      <c r="A685" s="9" t="s">
        <v>430</v>
      </c>
      <c r="B685" s="28" t="s">
        <v>74</v>
      </c>
      <c r="C685" s="28" t="s">
        <v>110</v>
      </c>
      <c r="D685" s="28" t="s">
        <v>86</v>
      </c>
      <c r="E685" s="28" t="s">
        <v>750</v>
      </c>
      <c r="F685" s="28" t="s">
        <v>428</v>
      </c>
      <c r="G685" s="28" t="s">
        <v>215</v>
      </c>
      <c r="H685" s="20">
        <v>191330</v>
      </c>
      <c r="I685" s="20">
        <v>191330</v>
      </c>
    </row>
    <row r="686" spans="1:9" ht="22.5" x14ac:dyDescent="0.2">
      <c r="A686" s="1" t="s">
        <v>489</v>
      </c>
      <c r="B686" s="28" t="s">
        <v>74</v>
      </c>
      <c r="C686" s="28" t="s">
        <v>110</v>
      </c>
      <c r="D686" s="28" t="s">
        <v>86</v>
      </c>
      <c r="E686" s="28" t="s">
        <v>390</v>
      </c>
      <c r="F686" s="28"/>
      <c r="G686" s="28"/>
      <c r="H686" s="20">
        <f>SUM(H687:H699)</f>
        <v>257494527.61000001</v>
      </c>
      <c r="I686" s="20">
        <f>SUM(I687:I699)</f>
        <v>257076238.27999997</v>
      </c>
    </row>
    <row r="687" spans="1:9" x14ac:dyDescent="0.2">
      <c r="A687" s="9" t="s">
        <v>429</v>
      </c>
      <c r="B687" s="28" t="s">
        <v>74</v>
      </c>
      <c r="C687" s="28" t="s">
        <v>110</v>
      </c>
      <c r="D687" s="28" t="s">
        <v>86</v>
      </c>
      <c r="E687" s="28" t="s">
        <v>390</v>
      </c>
      <c r="F687" s="28" t="s">
        <v>176</v>
      </c>
      <c r="G687" s="28"/>
      <c r="H687" s="20">
        <v>66675545.840000004</v>
      </c>
      <c r="I687" s="20">
        <v>66675545.840000004</v>
      </c>
    </row>
    <row r="688" spans="1:9" x14ac:dyDescent="0.2">
      <c r="A688" s="9" t="s">
        <v>429</v>
      </c>
      <c r="B688" s="28" t="s">
        <v>74</v>
      </c>
      <c r="C688" s="28" t="s">
        <v>110</v>
      </c>
      <c r="D688" s="28" t="s">
        <v>86</v>
      </c>
      <c r="E688" s="28" t="s">
        <v>390</v>
      </c>
      <c r="F688" s="28" t="s">
        <v>176</v>
      </c>
      <c r="G688" s="28" t="s">
        <v>215</v>
      </c>
      <c r="H688" s="20">
        <v>1373100</v>
      </c>
      <c r="I688" s="20">
        <v>1373100</v>
      </c>
    </row>
    <row r="689" spans="1:9" x14ac:dyDescent="0.2">
      <c r="A689" s="9" t="s">
        <v>658</v>
      </c>
      <c r="B689" s="28" t="s">
        <v>74</v>
      </c>
      <c r="C689" s="28" t="s">
        <v>110</v>
      </c>
      <c r="D689" s="28" t="s">
        <v>86</v>
      </c>
      <c r="E689" s="28" t="s">
        <v>390</v>
      </c>
      <c r="F689" s="28" t="s">
        <v>177</v>
      </c>
      <c r="G689" s="28"/>
      <c r="H689" s="20">
        <v>690</v>
      </c>
      <c r="I689" s="20">
        <v>690</v>
      </c>
    </row>
    <row r="690" spans="1:9" ht="22.5" x14ac:dyDescent="0.2">
      <c r="A690" s="9" t="s">
        <v>430</v>
      </c>
      <c r="B690" s="28" t="s">
        <v>74</v>
      </c>
      <c r="C690" s="28" t="s">
        <v>110</v>
      </c>
      <c r="D690" s="28" t="s">
        <v>86</v>
      </c>
      <c r="E690" s="28" t="s">
        <v>390</v>
      </c>
      <c r="F690" s="28" t="s">
        <v>428</v>
      </c>
      <c r="G690" s="28"/>
      <c r="H690" s="20">
        <v>19949550.539999999</v>
      </c>
      <c r="I690" s="20">
        <v>19949550.539999999</v>
      </c>
    </row>
    <row r="691" spans="1:9" ht="22.5" x14ac:dyDescent="0.2">
      <c r="A691" s="9" t="s">
        <v>430</v>
      </c>
      <c r="B691" s="28" t="s">
        <v>74</v>
      </c>
      <c r="C691" s="28" t="s">
        <v>110</v>
      </c>
      <c r="D691" s="28" t="s">
        <v>86</v>
      </c>
      <c r="E691" s="28" t="s">
        <v>390</v>
      </c>
      <c r="F691" s="28" t="s">
        <v>428</v>
      </c>
      <c r="G691" s="28" t="s">
        <v>215</v>
      </c>
      <c r="H691" s="20">
        <v>414680</v>
      </c>
      <c r="I691" s="20">
        <v>414680</v>
      </c>
    </row>
    <row r="692" spans="1:9" x14ac:dyDescent="0.2">
      <c r="A692" s="1" t="s">
        <v>191</v>
      </c>
      <c r="B692" s="28" t="s">
        <v>74</v>
      </c>
      <c r="C692" s="28" t="s">
        <v>110</v>
      </c>
      <c r="D692" s="28" t="s">
        <v>86</v>
      </c>
      <c r="E692" s="28" t="s">
        <v>390</v>
      </c>
      <c r="F692" s="28" t="s">
        <v>190</v>
      </c>
      <c r="G692" s="28"/>
      <c r="H692" s="20">
        <v>4098982.22</v>
      </c>
      <c r="I692" s="20">
        <v>4064184.01</v>
      </c>
    </row>
    <row r="693" spans="1:9" x14ac:dyDescent="0.2">
      <c r="A693" s="1" t="s">
        <v>436</v>
      </c>
      <c r="B693" s="28" t="s">
        <v>74</v>
      </c>
      <c r="C693" s="28" t="s">
        <v>110</v>
      </c>
      <c r="D693" s="28" t="s">
        <v>86</v>
      </c>
      <c r="E693" s="28" t="s">
        <v>390</v>
      </c>
      <c r="F693" s="28" t="s">
        <v>92</v>
      </c>
      <c r="G693" s="28"/>
      <c r="H693" s="20">
        <v>25468052.789999999</v>
      </c>
      <c r="I693" s="20">
        <v>25190153.899999999</v>
      </c>
    </row>
    <row r="694" spans="1:9" x14ac:dyDescent="0.2">
      <c r="A694" s="37" t="s">
        <v>457</v>
      </c>
      <c r="B694" s="28" t="s">
        <v>74</v>
      </c>
      <c r="C694" s="28" t="s">
        <v>110</v>
      </c>
      <c r="D694" s="28" t="s">
        <v>86</v>
      </c>
      <c r="E694" s="28" t="s">
        <v>390</v>
      </c>
      <c r="F694" s="28" t="s">
        <v>456</v>
      </c>
      <c r="G694" s="28"/>
      <c r="H694" s="20">
        <v>30867195.18</v>
      </c>
      <c r="I694" s="20">
        <v>30814512.940000001</v>
      </c>
    </row>
    <row r="695" spans="1:9" ht="33.75" x14ac:dyDescent="0.2">
      <c r="A695" s="1" t="s">
        <v>163</v>
      </c>
      <c r="B695" s="28" t="s">
        <v>74</v>
      </c>
      <c r="C695" s="28" t="s">
        <v>110</v>
      </c>
      <c r="D695" s="28" t="s">
        <v>86</v>
      </c>
      <c r="E695" s="28" t="s">
        <v>390</v>
      </c>
      <c r="F695" s="28" t="s">
        <v>161</v>
      </c>
      <c r="G695" s="28"/>
      <c r="H695" s="20">
        <v>101395547.63</v>
      </c>
      <c r="I695" s="20">
        <v>101395547.63</v>
      </c>
    </row>
    <row r="696" spans="1:9" x14ac:dyDescent="0.2">
      <c r="A696" s="17" t="s">
        <v>164</v>
      </c>
      <c r="B696" s="28" t="s">
        <v>74</v>
      </c>
      <c r="C696" s="28" t="s">
        <v>110</v>
      </c>
      <c r="D696" s="28" t="s">
        <v>86</v>
      </c>
      <c r="E696" s="28" t="s">
        <v>390</v>
      </c>
      <c r="F696" s="28" t="s">
        <v>162</v>
      </c>
      <c r="G696" s="28"/>
      <c r="H696" s="20">
        <v>172900</v>
      </c>
      <c r="I696" s="20">
        <v>172900</v>
      </c>
    </row>
    <row r="697" spans="1:9" x14ac:dyDescent="0.2">
      <c r="A697" s="1" t="s">
        <v>95</v>
      </c>
      <c r="B697" s="28" t="s">
        <v>74</v>
      </c>
      <c r="C697" s="28" t="s">
        <v>110</v>
      </c>
      <c r="D697" s="28" t="s">
        <v>86</v>
      </c>
      <c r="E697" s="28" t="s">
        <v>390</v>
      </c>
      <c r="F697" s="28" t="s">
        <v>93</v>
      </c>
      <c r="G697" s="28"/>
      <c r="H697" s="20">
        <v>6736133.96</v>
      </c>
      <c r="I697" s="20">
        <v>6732410.4400000004</v>
      </c>
    </row>
    <row r="698" spans="1:9" x14ac:dyDescent="0.2">
      <c r="A698" s="1" t="s">
        <v>317</v>
      </c>
      <c r="B698" s="28" t="s">
        <v>74</v>
      </c>
      <c r="C698" s="28" t="s">
        <v>110</v>
      </c>
      <c r="D698" s="28" t="s">
        <v>86</v>
      </c>
      <c r="E698" s="28" t="s">
        <v>390</v>
      </c>
      <c r="F698" s="28" t="s">
        <v>94</v>
      </c>
      <c r="G698" s="28"/>
      <c r="H698" s="20">
        <v>229620.43</v>
      </c>
      <c r="I698" s="20">
        <v>182431.78</v>
      </c>
    </row>
    <row r="699" spans="1:9" x14ac:dyDescent="0.2">
      <c r="A699" s="1" t="s">
        <v>627</v>
      </c>
      <c r="B699" s="28" t="s">
        <v>74</v>
      </c>
      <c r="C699" s="28" t="s">
        <v>110</v>
      </c>
      <c r="D699" s="28" t="s">
        <v>86</v>
      </c>
      <c r="E699" s="28" t="s">
        <v>390</v>
      </c>
      <c r="F699" s="28" t="s">
        <v>626</v>
      </c>
      <c r="G699" s="28"/>
      <c r="H699" s="20">
        <v>112529.02</v>
      </c>
      <c r="I699" s="20">
        <v>110531.2</v>
      </c>
    </row>
    <row r="700" spans="1:9" ht="45" x14ac:dyDescent="0.2">
      <c r="A700" s="14" t="s">
        <v>597</v>
      </c>
      <c r="B700" s="28" t="s">
        <v>74</v>
      </c>
      <c r="C700" s="28" t="s">
        <v>110</v>
      </c>
      <c r="D700" s="28" t="s">
        <v>86</v>
      </c>
      <c r="E700" s="28" t="s">
        <v>596</v>
      </c>
      <c r="F700" s="28"/>
      <c r="G700" s="28"/>
      <c r="H700" s="20">
        <f>H701+H702+H703</f>
        <v>44601550</v>
      </c>
      <c r="I700" s="20">
        <f>I701+I702+I703</f>
        <v>44334290.409999996</v>
      </c>
    </row>
    <row r="701" spans="1:9" x14ac:dyDescent="0.2">
      <c r="A701" s="9" t="s">
        <v>429</v>
      </c>
      <c r="B701" s="28" t="s">
        <v>74</v>
      </c>
      <c r="C701" s="28" t="s">
        <v>110</v>
      </c>
      <c r="D701" s="28" t="s">
        <v>86</v>
      </c>
      <c r="E701" s="28" t="s">
        <v>596</v>
      </c>
      <c r="F701" s="28" t="s">
        <v>176</v>
      </c>
      <c r="G701" s="28" t="s">
        <v>501</v>
      </c>
      <c r="H701" s="20">
        <v>19626181.969999999</v>
      </c>
      <c r="I701" s="20">
        <v>19626181.969999999</v>
      </c>
    </row>
    <row r="702" spans="1:9" ht="22.5" x14ac:dyDescent="0.2">
      <c r="A702" s="9" t="s">
        <v>430</v>
      </c>
      <c r="B702" s="28" t="s">
        <v>74</v>
      </c>
      <c r="C702" s="28" t="s">
        <v>110</v>
      </c>
      <c r="D702" s="28" t="s">
        <v>86</v>
      </c>
      <c r="E702" s="28" t="s">
        <v>596</v>
      </c>
      <c r="F702" s="28" t="s">
        <v>428</v>
      </c>
      <c r="G702" s="28" t="s">
        <v>501</v>
      </c>
      <c r="H702" s="20">
        <v>5937672.6100000003</v>
      </c>
      <c r="I702" s="20">
        <v>5937672.6100000003</v>
      </c>
    </row>
    <row r="703" spans="1:9" ht="33.75" x14ac:dyDescent="0.2">
      <c r="A703" s="1" t="s">
        <v>163</v>
      </c>
      <c r="B703" s="28" t="s">
        <v>74</v>
      </c>
      <c r="C703" s="28" t="s">
        <v>110</v>
      </c>
      <c r="D703" s="28" t="s">
        <v>86</v>
      </c>
      <c r="E703" s="28" t="s">
        <v>596</v>
      </c>
      <c r="F703" s="28" t="s">
        <v>161</v>
      </c>
      <c r="G703" s="28" t="s">
        <v>501</v>
      </c>
      <c r="H703" s="20">
        <v>19037695.420000002</v>
      </c>
      <c r="I703" s="20">
        <v>18770435.829999998</v>
      </c>
    </row>
    <row r="704" spans="1:9" ht="22.5" x14ac:dyDescent="0.2">
      <c r="A704" s="9" t="s">
        <v>7</v>
      </c>
      <c r="B704" s="28" t="s">
        <v>74</v>
      </c>
      <c r="C704" s="28" t="s">
        <v>110</v>
      </c>
      <c r="D704" s="28" t="s">
        <v>86</v>
      </c>
      <c r="E704" s="28" t="s">
        <v>11</v>
      </c>
      <c r="F704" s="28"/>
      <c r="G704" s="28"/>
      <c r="H704" s="20">
        <f>H729+H739+H705+H708+H710+H717+H734+H719+H714</f>
        <v>76710760</v>
      </c>
      <c r="I704" s="20">
        <f>I729+I739+I705+I708+I710+I717+I734+I719+I714</f>
        <v>61224344.289999999</v>
      </c>
    </row>
    <row r="705" spans="1:9" x14ac:dyDescent="0.2">
      <c r="A705" s="1" t="s">
        <v>12</v>
      </c>
      <c r="B705" s="28" t="s">
        <v>74</v>
      </c>
      <c r="C705" s="28" t="s">
        <v>110</v>
      </c>
      <c r="D705" s="28" t="s">
        <v>86</v>
      </c>
      <c r="E705" s="28" t="s">
        <v>490</v>
      </c>
      <c r="F705" s="28"/>
      <c r="G705" s="28"/>
      <c r="H705" s="20">
        <f>H706+H707</f>
        <v>2746160</v>
      </c>
      <c r="I705" s="20">
        <f>I706+I707</f>
        <v>2286688.7600000002</v>
      </c>
    </row>
    <row r="706" spans="1:9" x14ac:dyDescent="0.2">
      <c r="A706" s="1" t="s">
        <v>436</v>
      </c>
      <c r="B706" s="28" t="s">
        <v>74</v>
      </c>
      <c r="C706" s="28" t="s">
        <v>110</v>
      </c>
      <c r="D706" s="28" t="s">
        <v>86</v>
      </c>
      <c r="E706" s="28" t="s">
        <v>490</v>
      </c>
      <c r="F706" s="28" t="s">
        <v>92</v>
      </c>
      <c r="G706" s="28"/>
      <c r="H706" s="20">
        <v>2065760</v>
      </c>
      <c r="I706" s="20">
        <v>1765444.35</v>
      </c>
    </row>
    <row r="707" spans="1:9" x14ac:dyDescent="0.2">
      <c r="A707" s="17" t="s">
        <v>164</v>
      </c>
      <c r="B707" s="28" t="s">
        <v>74</v>
      </c>
      <c r="C707" s="28" t="s">
        <v>110</v>
      </c>
      <c r="D707" s="28" t="s">
        <v>86</v>
      </c>
      <c r="E707" s="28" t="s">
        <v>490</v>
      </c>
      <c r="F707" s="28" t="s">
        <v>162</v>
      </c>
      <c r="G707" s="28"/>
      <c r="H707" s="20">
        <v>680400</v>
      </c>
      <c r="I707" s="20">
        <v>521244.41</v>
      </c>
    </row>
    <row r="708" spans="1:9" x14ac:dyDescent="0.2">
      <c r="A708" s="1" t="s">
        <v>15</v>
      </c>
      <c r="B708" s="28" t="s">
        <v>74</v>
      </c>
      <c r="C708" s="28" t="s">
        <v>110</v>
      </c>
      <c r="D708" s="28" t="s">
        <v>86</v>
      </c>
      <c r="E708" s="28" t="s">
        <v>491</v>
      </c>
      <c r="F708" s="28"/>
      <c r="G708" s="28"/>
      <c r="H708" s="20">
        <f>H709</f>
        <v>2773269.56</v>
      </c>
      <c r="I708" s="20">
        <f>I709</f>
        <v>2275824.4700000002</v>
      </c>
    </row>
    <row r="709" spans="1:9" x14ac:dyDescent="0.2">
      <c r="A709" s="1" t="s">
        <v>436</v>
      </c>
      <c r="B709" s="28" t="s">
        <v>74</v>
      </c>
      <c r="C709" s="28" t="s">
        <v>110</v>
      </c>
      <c r="D709" s="28" t="s">
        <v>86</v>
      </c>
      <c r="E709" s="28" t="s">
        <v>491</v>
      </c>
      <c r="F709" s="28" t="s">
        <v>92</v>
      </c>
      <c r="G709" s="28"/>
      <c r="H709" s="20">
        <v>2773269.56</v>
      </c>
      <c r="I709" s="20">
        <v>2275824.4700000002</v>
      </c>
    </row>
    <row r="710" spans="1:9" ht="22.5" x14ac:dyDescent="0.2">
      <c r="A710" s="1" t="s">
        <v>522</v>
      </c>
      <c r="B710" s="28" t="s">
        <v>74</v>
      </c>
      <c r="C710" s="28" t="s">
        <v>110</v>
      </c>
      <c r="D710" s="28" t="s">
        <v>86</v>
      </c>
      <c r="E710" s="28" t="s">
        <v>521</v>
      </c>
      <c r="F710" s="28"/>
      <c r="G710" s="28"/>
      <c r="H710" s="20">
        <f>H711+H713+H712</f>
        <v>7689499.2199999997</v>
      </c>
      <c r="I710" s="20">
        <f>I711+I713+I712</f>
        <v>5764016.04</v>
      </c>
    </row>
    <row r="711" spans="1:9" x14ac:dyDescent="0.2">
      <c r="A711" s="1" t="s">
        <v>436</v>
      </c>
      <c r="B711" s="28" t="s">
        <v>74</v>
      </c>
      <c r="C711" s="28" t="s">
        <v>110</v>
      </c>
      <c r="D711" s="28" t="s">
        <v>86</v>
      </c>
      <c r="E711" s="28" t="s">
        <v>521</v>
      </c>
      <c r="F711" s="28" t="s">
        <v>92</v>
      </c>
      <c r="G711" s="28"/>
      <c r="H711" s="20">
        <v>4820150.03</v>
      </c>
      <c r="I711" s="20">
        <v>2975887.53</v>
      </c>
    </row>
    <row r="712" spans="1:9" ht="22.5" x14ac:dyDescent="0.2">
      <c r="A712" s="1" t="s">
        <v>30</v>
      </c>
      <c r="B712" s="28" t="s">
        <v>74</v>
      </c>
      <c r="C712" s="28" t="s">
        <v>110</v>
      </c>
      <c r="D712" s="28" t="s">
        <v>86</v>
      </c>
      <c r="E712" s="28" t="s">
        <v>521</v>
      </c>
      <c r="F712" s="28" t="s">
        <v>277</v>
      </c>
      <c r="G712" s="28"/>
      <c r="H712" s="20">
        <v>87997.64</v>
      </c>
      <c r="I712" s="20">
        <v>6776.96</v>
      </c>
    </row>
    <row r="713" spans="1:9" x14ac:dyDescent="0.2">
      <c r="A713" s="17" t="s">
        <v>164</v>
      </c>
      <c r="B713" s="28" t="s">
        <v>74</v>
      </c>
      <c r="C713" s="28" t="s">
        <v>110</v>
      </c>
      <c r="D713" s="28" t="s">
        <v>86</v>
      </c>
      <c r="E713" s="28" t="s">
        <v>521</v>
      </c>
      <c r="F713" s="28" t="s">
        <v>162</v>
      </c>
      <c r="G713" s="28"/>
      <c r="H713" s="20">
        <v>2781351.55</v>
      </c>
      <c r="I713" s="20">
        <v>2781351.55</v>
      </c>
    </row>
    <row r="714" spans="1:9" x14ac:dyDescent="0.2">
      <c r="A714" s="17" t="s">
        <v>751</v>
      </c>
      <c r="B714" s="28" t="s">
        <v>74</v>
      </c>
      <c r="C714" s="28" t="s">
        <v>110</v>
      </c>
      <c r="D714" s="28" t="s">
        <v>86</v>
      </c>
      <c r="E714" s="28" t="s">
        <v>752</v>
      </c>
      <c r="F714" s="28"/>
      <c r="G714" s="28"/>
      <c r="H714" s="20">
        <f>H715+H716</f>
        <v>1827857</v>
      </c>
      <c r="I714" s="20">
        <f t="shared" ref="I714" si="114">I715+I716</f>
        <v>1355523.06</v>
      </c>
    </row>
    <row r="715" spans="1:9" x14ac:dyDescent="0.2">
      <c r="A715" s="1" t="s">
        <v>436</v>
      </c>
      <c r="B715" s="28" t="s">
        <v>74</v>
      </c>
      <c r="C715" s="28" t="s">
        <v>110</v>
      </c>
      <c r="D715" s="28" t="s">
        <v>86</v>
      </c>
      <c r="E715" s="28" t="s">
        <v>752</v>
      </c>
      <c r="F715" s="28" t="s">
        <v>92</v>
      </c>
      <c r="G715" s="28"/>
      <c r="H715" s="20">
        <v>1070909.1599999999</v>
      </c>
      <c r="I715" s="20">
        <v>598575.22</v>
      </c>
    </row>
    <row r="716" spans="1:9" x14ac:dyDescent="0.2">
      <c r="A716" s="17" t="s">
        <v>164</v>
      </c>
      <c r="B716" s="28" t="s">
        <v>74</v>
      </c>
      <c r="C716" s="28" t="s">
        <v>110</v>
      </c>
      <c r="D716" s="28" t="s">
        <v>86</v>
      </c>
      <c r="E716" s="28" t="s">
        <v>752</v>
      </c>
      <c r="F716" s="28" t="s">
        <v>162</v>
      </c>
      <c r="G716" s="28"/>
      <c r="H716" s="20">
        <v>756947.84</v>
      </c>
      <c r="I716" s="20">
        <v>756947.84</v>
      </c>
    </row>
    <row r="717" spans="1:9" x14ac:dyDescent="0.2">
      <c r="A717" s="1" t="s">
        <v>13</v>
      </c>
      <c r="B717" s="28" t="s">
        <v>74</v>
      </c>
      <c r="C717" s="28" t="s">
        <v>110</v>
      </c>
      <c r="D717" s="28" t="s">
        <v>86</v>
      </c>
      <c r="E717" s="28" t="s">
        <v>393</v>
      </c>
      <c r="F717" s="28"/>
      <c r="G717" s="28"/>
      <c r="H717" s="20">
        <f>H718</f>
        <v>5612000</v>
      </c>
      <c r="I717" s="20">
        <f>I718</f>
        <v>3768148.23</v>
      </c>
    </row>
    <row r="718" spans="1:9" x14ac:dyDescent="0.2">
      <c r="A718" s="1" t="s">
        <v>436</v>
      </c>
      <c r="B718" s="28" t="s">
        <v>74</v>
      </c>
      <c r="C718" s="28" t="s">
        <v>110</v>
      </c>
      <c r="D718" s="28" t="s">
        <v>86</v>
      </c>
      <c r="E718" s="28" t="s">
        <v>393</v>
      </c>
      <c r="F718" s="28" t="s">
        <v>92</v>
      </c>
      <c r="G718" s="28"/>
      <c r="H718" s="20">
        <f>4244000+1368000</f>
        <v>5612000</v>
      </c>
      <c r="I718" s="20">
        <v>3768148.23</v>
      </c>
    </row>
    <row r="719" spans="1:9" ht="22.5" x14ac:dyDescent="0.2">
      <c r="A719" s="1" t="s">
        <v>500</v>
      </c>
      <c r="B719" s="28" t="s">
        <v>74</v>
      </c>
      <c r="C719" s="28" t="s">
        <v>110</v>
      </c>
      <c r="D719" s="28" t="s">
        <v>86</v>
      </c>
      <c r="E719" s="28" t="s">
        <v>611</v>
      </c>
      <c r="F719" s="28"/>
      <c r="G719" s="28"/>
      <c r="H719" s="20">
        <f>SUM(H720:H728)</f>
        <v>44376590</v>
      </c>
      <c r="I719" s="20">
        <f>SUM(I720:I728)</f>
        <v>34493352.489999995</v>
      </c>
    </row>
    <row r="720" spans="1:9" x14ac:dyDescent="0.2">
      <c r="A720" s="1" t="s">
        <v>436</v>
      </c>
      <c r="B720" s="28" t="s">
        <v>74</v>
      </c>
      <c r="C720" s="28" t="s">
        <v>110</v>
      </c>
      <c r="D720" s="28" t="s">
        <v>86</v>
      </c>
      <c r="E720" s="28" t="s">
        <v>611</v>
      </c>
      <c r="F720" s="28" t="s">
        <v>92</v>
      </c>
      <c r="G720" s="28"/>
      <c r="H720" s="20">
        <v>232909.31</v>
      </c>
      <c r="I720" s="20">
        <v>16194.69</v>
      </c>
    </row>
    <row r="721" spans="1:30" x14ac:dyDescent="0.2">
      <c r="A721" s="1" t="s">
        <v>436</v>
      </c>
      <c r="B721" s="28" t="s">
        <v>74</v>
      </c>
      <c r="C721" s="28" t="s">
        <v>110</v>
      </c>
      <c r="D721" s="28" t="s">
        <v>86</v>
      </c>
      <c r="E721" s="28" t="s">
        <v>611</v>
      </c>
      <c r="F721" s="28" t="s">
        <v>92</v>
      </c>
      <c r="G721" s="28" t="s">
        <v>215</v>
      </c>
      <c r="H721" s="20">
        <v>3655160.54</v>
      </c>
      <c r="I721" s="20">
        <v>3341636.9</v>
      </c>
    </row>
    <row r="722" spans="1:30" x14ac:dyDescent="0.2">
      <c r="A722" s="1" t="s">
        <v>436</v>
      </c>
      <c r="B722" s="28" t="s">
        <v>74</v>
      </c>
      <c r="C722" s="28" t="s">
        <v>110</v>
      </c>
      <c r="D722" s="28" t="s">
        <v>86</v>
      </c>
      <c r="E722" s="28" t="s">
        <v>611</v>
      </c>
      <c r="F722" s="28" t="s">
        <v>92</v>
      </c>
      <c r="G722" s="28" t="s">
        <v>501</v>
      </c>
      <c r="H722" s="20">
        <v>15582525.77</v>
      </c>
      <c r="I722" s="20">
        <v>14245924.99</v>
      </c>
    </row>
    <row r="723" spans="1:30" ht="26.25" customHeight="1" x14ac:dyDescent="0.2">
      <c r="A723" s="1" t="s">
        <v>163</v>
      </c>
      <c r="B723" s="28" t="s">
        <v>74</v>
      </c>
      <c r="C723" s="28" t="s">
        <v>110</v>
      </c>
      <c r="D723" s="28" t="s">
        <v>86</v>
      </c>
      <c r="E723" s="28" t="s">
        <v>611</v>
      </c>
      <c r="F723" s="28" t="s">
        <v>161</v>
      </c>
      <c r="G723" s="28"/>
      <c r="H723" s="20">
        <v>178318.55</v>
      </c>
      <c r="I723" s="20">
        <v>20031.25</v>
      </c>
    </row>
    <row r="724" spans="1:30" ht="26.25" customHeight="1" x14ac:dyDescent="0.2">
      <c r="A724" s="1" t="s">
        <v>163</v>
      </c>
      <c r="B724" s="28" t="s">
        <v>74</v>
      </c>
      <c r="C724" s="28" t="s">
        <v>110</v>
      </c>
      <c r="D724" s="28" t="s">
        <v>86</v>
      </c>
      <c r="E724" s="28" t="s">
        <v>611</v>
      </c>
      <c r="F724" s="28" t="s">
        <v>161</v>
      </c>
      <c r="G724" s="28" t="s">
        <v>215</v>
      </c>
      <c r="H724" s="20">
        <v>3205217.39</v>
      </c>
      <c r="I724" s="20">
        <v>3205217.39</v>
      </c>
    </row>
    <row r="725" spans="1:30" ht="26.25" customHeight="1" x14ac:dyDescent="0.2">
      <c r="A725" s="1" t="s">
        <v>163</v>
      </c>
      <c r="B725" s="28" t="s">
        <v>74</v>
      </c>
      <c r="C725" s="28" t="s">
        <v>110</v>
      </c>
      <c r="D725" s="28" t="s">
        <v>86</v>
      </c>
      <c r="E725" s="28" t="s">
        <v>611</v>
      </c>
      <c r="F725" s="28" t="s">
        <v>161</v>
      </c>
      <c r="G725" s="28" t="s">
        <v>501</v>
      </c>
      <c r="H725" s="20">
        <v>13664347.27</v>
      </c>
      <c r="I725" s="20">
        <v>13664347.27</v>
      </c>
    </row>
    <row r="726" spans="1:30" x14ac:dyDescent="0.2">
      <c r="A726" s="17" t="s">
        <v>164</v>
      </c>
      <c r="B726" s="28" t="s">
        <v>74</v>
      </c>
      <c r="C726" s="28" t="s">
        <v>110</v>
      </c>
      <c r="D726" s="28" t="s">
        <v>86</v>
      </c>
      <c r="E726" s="28" t="s">
        <v>611</v>
      </c>
      <c r="F726" s="28" t="s">
        <v>162</v>
      </c>
      <c r="G726" s="28"/>
      <c r="H726" s="20">
        <v>7862.14</v>
      </c>
      <c r="I726" s="20">
        <v>0</v>
      </c>
    </row>
    <row r="727" spans="1:30" x14ac:dyDescent="0.2">
      <c r="A727" s="17" t="s">
        <v>164</v>
      </c>
      <c r="B727" s="28" t="s">
        <v>74</v>
      </c>
      <c r="C727" s="28" t="s">
        <v>110</v>
      </c>
      <c r="D727" s="28" t="s">
        <v>86</v>
      </c>
      <c r="E727" s="28" t="s">
        <v>611</v>
      </c>
      <c r="F727" s="28" t="s">
        <v>162</v>
      </c>
      <c r="G727" s="28" t="s">
        <v>215</v>
      </c>
      <c r="H727" s="20">
        <v>1491547.37</v>
      </c>
      <c r="I727" s="20">
        <v>0</v>
      </c>
    </row>
    <row r="728" spans="1:30" x14ac:dyDescent="0.2">
      <c r="A728" s="17" t="s">
        <v>164</v>
      </c>
      <c r="B728" s="28" t="s">
        <v>74</v>
      </c>
      <c r="C728" s="28" t="s">
        <v>110</v>
      </c>
      <c r="D728" s="28" t="s">
        <v>86</v>
      </c>
      <c r="E728" s="28" t="s">
        <v>611</v>
      </c>
      <c r="F728" s="28" t="s">
        <v>162</v>
      </c>
      <c r="G728" s="28" t="s">
        <v>501</v>
      </c>
      <c r="H728" s="20">
        <v>6358701.6600000001</v>
      </c>
      <c r="I728" s="20">
        <v>0</v>
      </c>
    </row>
    <row r="729" spans="1:30" ht="22.5" x14ac:dyDescent="0.2">
      <c r="A729" s="1" t="s">
        <v>39</v>
      </c>
      <c r="B729" s="28" t="s">
        <v>74</v>
      </c>
      <c r="C729" s="28" t="s">
        <v>110</v>
      </c>
      <c r="D729" s="28" t="s">
        <v>86</v>
      </c>
      <c r="E729" s="30" t="s">
        <v>392</v>
      </c>
      <c r="F729" s="28"/>
      <c r="G729" s="28"/>
      <c r="H729" s="20">
        <f>H730+H731+H732+H733</f>
        <v>3954067.6999999997</v>
      </c>
      <c r="I729" s="20">
        <f t="shared" ref="I729:AD729" si="115">I730+I731+I732+I733</f>
        <v>3603850.62</v>
      </c>
      <c r="J729" s="20">
        <f t="shared" si="115"/>
        <v>0</v>
      </c>
      <c r="K729" s="20">
        <f t="shared" si="115"/>
        <v>0</v>
      </c>
      <c r="L729" s="20">
        <f t="shared" si="115"/>
        <v>0</v>
      </c>
      <c r="M729" s="20">
        <f t="shared" si="115"/>
        <v>0</v>
      </c>
      <c r="N729" s="20">
        <f t="shared" si="115"/>
        <v>0</v>
      </c>
      <c r="O729" s="20">
        <f t="shared" si="115"/>
        <v>0</v>
      </c>
      <c r="P729" s="20">
        <f t="shared" si="115"/>
        <v>0</v>
      </c>
      <c r="Q729" s="20">
        <f t="shared" si="115"/>
        <v>0</v>
      </c>
      <c r="R729" s="20">
        <f t="shared" si="115"/>
        <v>0</v>
      </c>
      <c r="S729" s="20">
        <f t="shared" si="115"/>
        <v>0</v>
      </c>
      <c r="T729" s="20">
        <f t="shared" si="115"/>
        <v>0</v>
      </c>
      <c r="U729" s="20">
        <f t="shared" si="115"/>
        <v>0</v>
      </c>
      <c r="V729" s="20">
        <f t="shared" si="115"/>
        <v>0</v>
      </c>
      <c r="W729" s="20">
        <f t="shared" si="115"/>
        <v>0</v>
      </c>
      <c r="X729" s="20">
        <f t="shared" si="115"/>
        <v>0</v>
      </c>
      <c r="Y729" s="20">
        <f t="shared" si="115"/>
        <v>0</v>
      </c>
      <c r="Z729" s="20">
        <f t="shared" si="115"/>
        <v>0</v>
      </c>
      <c r="AA729" s="20">
        <f t="shared" si="115"/>
        <v>0</v>
      </c>
      <c r="AB729" s="20">
        <f t="shared" si="115"/>
        <v>0</v>
      </c>
      <c r="AC729" s="20">
        <f t="shared" si="115"/>
        <v>0</v>
      </c>
      <c r="AD729" s="20">
        <f t="shared" si="115"/>
        <v>0</v>
      </c>
    </row>
    <row r="730" spans="1:30" x14ac:dyDescent="0.2">
      <c r="A730" s="1" t="s">
        <v>437</v>
      </c>
      <c r="B730" s="28" t="s">
        <v>74</v>
      </c>
      <c r="C730" s="28" t="s">
        <v>110</v>
      </c>
      <c r="D730" s="28" t="s">
        <v>86</v>
      </c>
      <c r="E730" s="30" t="s">
        <v>392</v>
      </c>
      <c r="F730" s="28" t="s">
        <v>92</v>
      </c>
      <c r="G730" s="28"/>
      <c r="H730" s="20">
        <v>1383007.7</v>
      </c>
      <c r="I730" s="20">
        <v>1032790.62</v>
      </c>
    </row>
    <row r="731" spans="1:30" x14ac:dyDescent="0.2">
      <c r="A731" s="17" t="s">
        <v>164</v>
      </c>
      <c r="B731" s="28" t="s">
        <v>74</v>
      </c>
      <c r="C731" s="28" t="s">
        <v>110</v>
      </c>
      <c r="D731" s="28" t="s">
        <v>86</v>
      </c>
      <c r="E731" s="30" t="s">
        <v>392</v>
      </c>
      <c r="F731" s="28" t="s">
        <v>162</v>
      </c>
      <c r="G731" s="28"/>
      <c r="H731" s="20">
        <v>674260</v>
      </c>
      <c r="I731" s="20">
        <v>674260</v>
      </c>
    </row>
    <row r="732" spans="1:30" x14ac:dyDescent="0.2">
      <c r="A732" s="1" t="s">
        <v>437</v>
      </c>
      <c r="B732" s="28" t="s">
        <v>74</v>
      </c>
      <c r="C732" s="28" t="s">
        <v>110</v>
      </c>
      <c r="D732" s="28" t="s">
        <v>86</v>
      </c>
      <c r="E732" s="30" t="s">
        <v>392</v>
      </c>
      <c r="F732" s="28" t="s">
        <v>92</v>
      </c>
      <c r="G732" s="28" t="s">
        <v>215</v>
      </c>
      <c r="H732" s="21">
        <v>727881.98</v>
      </c>
      <c r="I732" s="21">
        <v>727881.98</v>
      </c>
    </row>
    <row r="733" spans="1:30" x14ac:dyDescent="0.2">
      <c r="A733" s="17" t="s">
        <v>164</v>
      </c>
      <c r="B733" s="28" t="s">
        <v>74</v>
      </c>
      <c r="C733" s="28" t="s">
        <v>110</v>
      </c>
      <c r="D733" s="28" t="s">
        <v>86</v>
      </c>
      <c r="E733" s="30" t="s">
        <v>392</v>
      </c>
      <c r="F733" s="28" t="s">
        <v>162</v>
      </c>
      <c r="G733" s="28" t="s">
        <v>215</v>
      </c>
      <c r="H733" s="21">
        <v>1168918.02</v>
      </c>
      <c r="I733" s="21">
        <v>1168918.02</v>
      </c>
    </row>
    <row r="734" spans="1:30" ht="22.5" x14ac:dyDescent="0.2">
      <c r="A734" s="9" t="s">
        <v>574</v>
      </c>
      <c r="B734" s="28" t="s">
        <v>74</v>
      </c>
      <c r="C734" s="28" t="s">
        <v>110</v>
      </c>
      <c r="D734" s="28" t="s">
        <v>86</v>
      </c>
      <c r="E734" s="28" t="s">
        <v>143</v>
      </c>
      <c r="F734" s="28"/>
      <c r="G734" s="28"/>
      <c r="H734" s="20">
        <f>H737+H738+H735+H736</f>
        <v>7506436.0800000001</v>
      </c>
      <c r="I734" s="20">
        <f>I737+I738+I735+I736</f>
        <v>7506433.6799999997</v>
      </c>
    </row>
    <row r="735" spans="1:30" x14ac:dyDescent="0.2">
      <c r="A735" s="1" t="s">
        <v>437</v>
      </c>
      <c r="B735" s="28" t="s">
        <v>74</v>
      </c>
      <c r="C735" s="28" t="s">
        <v>110</v>
      </c>
      <c r="D735" s="28" t="s">
        <v>86</v>
      </c>
      <c r="E735" s="28" t="s">
        <v>143</v>
      </c>
      <c r="F735" s="28" t="s">
        <v>92</v>
      </c>
      <c r="G735" s="28"/>
      <c r="H735" s="20">
        <v>917158.2</v>
      </c>
      <c r="I735" s="20">
        <v>917155.8</v>
      </c>
    </row>
    <row r="736" spans="1:30" x14ac:dyDescent="0.2">
      <c r="A736" s="17" t="s">
        <v>164</v>
      </c>
      <c r="B736" s="28" t="s">
        <v>74</v>
      </c>
      <c r="C736" s="28" t="s">
        <v>110</v>
      </c>
      <c r="D736" s="28" t="s">
        <v>86</v>
      </c>
      <c r="E736" s="28" t="s">
        <v>143</v>
      </c>
      <c r="F736" s="28" t="s">
        <v>162</v>
      </c>
      <c r="G736" s="28"/>
      <c r="H736" s="20">
        <v>805177.88</v>
      </c>
      <c r="I736" s="20">
        <v>805177.88</v>
      </c>
    </row>
    <row r="737" spans="1:30" x14ac:dyDescent="0.2">
      <c r="A737" s="1" t="s">
        <v>437</v>
      </c>
      <c r="B737" s="28" t="s">
        <v>74</v>
      </c>
      <c r="C737" s="28" t="s">
        <v>110</v>
      </c>
      <c r="D737" s="28" t="s">
        <v>86</v>
      </c>
      <c r="E737" s="28" t="s">
        <v>143</v>
      </c>
      <c r="F737" s="28" t="s">
        <v>92</v>
      </c>
      <c r="G737" s="28" t="s">
        <v>215</v>
      </c>
      <c r="H737" s="20">
        <v>3077483.15</v>
      </c>
      <c r="I737" s="20">
        <v>3077483.15</v>
      </c>
    </row>
    <row r="738" spans="1:30" x14ac:dyDescent="0.2">
      <c r="A738" s="17" t="s">
        <v>164</v>
      </c>
      <c r="B738" s="28" t="s">
        <v>74</v>
      </c>
      <c r="C738" s="28" t="s">
        <v>110</v>
      </c>
      <c r="D738" s="28" t="s">
        <v>86</v>
      </c>
      <c r="E738" s="28" t="s">
        <v>143</v>
      </c>
      <c r="F738" s="28" t="s">
        <v>162</v>
      </c>
      <c r="G738" s="28" t="s">
        <v>215</v>
      </c>
      <c r="H738" s="20">
        <v>2706616.85</v>
      </c>
      <c r="I738" s="20">
        <v>2706616.85</v>
      </c>
    </row>
    <row r="739" spans="1:30" ht="45" x14ac:dyDescent="0.2">
      <c r="A739" s="14" t="s">
        <v>37</v>
      </c>
      <c r="B739" s="28" t="s">
        <v>74</v>
      </c>
      <c r="C739" s="28" t="s">
        <v>110</v>
      </c>
      <c r="D739" s="28" t="s">
        <v>86</v>
      </c>
      <c r="E739" s="30" t="s">
        <v>391</v>
      </c>
      <c r="F739" s="28"/>
      <c r="G739" s="28"/>
      <c r="H739" s="20">
        <f>H740+H741+H742+H743</f>
        <v>224880.44</v>
      </c>
      <c r="I739" s="20">
        <f>I740+I741+I742+I743</f>
        <v>170506.94</v>
      </c>
    </row>
    <row r="740" spans="1:30" x14ac:dyDescent="0.2">
      <c r="A740" s="1" t="s">
        <v>437</v>
      </c>
      <c r="B740" s="28" t="s">
        <v>74</v>
      </c>
      <c r="C740" s="28" t="s">
        <v>110</v>
      </c>
      <c r="D740" s="28" t="s">
        <v>86</v>
      </c>
      <c r="E740" s="30" t="s">
        <v>391</v>
      </c>
      <c r="F740" s="28" t="s">
        <v>92</v>
      </c>
      <c r="G740" s="28"/>
      <c r="H740" s="20">
        <v>112070</v>
      </c>
      <c r="I740" s="20">
        <v>85124.62</v>
      </c>
    </row>
    <row r="741" spans="1:30" x14ac:dyDescent="0.2">
      <c r="A741" s="17" t="s">
        <v>164</v>
      </c>
      <c r="B741" s="28" t="s">
        <v>74</v>
      </c>
      <c r="C741" s="28" t="s">
        <v>110</v>
      </c>
      <c r="D741" s="28" t="s">
        <v>86</v>
      </c>
      <c r="E741" s="30" t="s">
        <v>391</v>
      </c>
      <c r="F741" s="28" t="s">
        <v>162</v>
      </c>
      <c r="G741" s="28"/>
      <c r="H741" s="20">
        <v>73250</v>
      </c>
      <c r="I741" s="20">
        <v>45821.88</v>
      </c>
    </row>
    <row r="742" spans="1:30" x14ac:dyDescent="0.2">
      <c r="A742" s="1" t="s">
        <v>437</v>
      </c>
      <c r="B742" s="28" t="s">
        <v>74</v>
      </c>
      <c r="C742" s="28" t="s">
        <v>110</v>
      </c>
      <c r="D742" s="28" t="s">
        <v>86</v>
      </c>
      <c r="E742" s="30" t="s">
        <v>391</v>
      </c>
      <c r="F742" s="28" t="s">
        <v>92</v>
      </c>
      <c r="G742" s="28" t="s">
        <v>215</v>
      </c>
      <c r="H742" s="20">
        <v>32735.22</v>
      </c>
      <c r="I742" s="20">
        <v>32735.22</v>
      </c>
    </row>
    <row r="743" spans="1:30" x14ac:dyDescent="0.2">
      <c r="A743" s="17" t="s">
        <v>164</v>
      </c>
      <c r="B743" s="28" t="s">
        <v>74</v>
      </c>
      <c r="C743" s="28" t="s">
        <v>110</v>
      </c>
      <c r="D743" s="28" t="s">
        <v>86</v>
      </c>
      <c r="E743" s="30" t="s">
        <v>391</v>
      </c>
      <c r="F743" s="28" t="s">
        <v>162</v>
      </c>
      <c r="G743" s="28" t="s">
        <v>215</v>
      </c>
      <c r="H743" s="20">
        <v>6825.22</v>
      </c>
      <c r="I743" s="20">
        <v>6825.22</v>
      </c>
    </row>
    <row r="744" spans="1:30" x14ac:dyDescent="0.2">
      <c r="A744" s="1" t="s">
        <v>479</v>
      </c>
      <c r="B744" s="28" t="s">
        <v>74</v>
      </c>
      <c r="C744" s="28" t="s">
        <v>110</v>
      </c>
      <c r="D744" s="28" t="s">
        <v>86</v>
      </c>
      <c r="E744" s="28" t="s">
        <v>301</v>
      </c>
      <c r="F744" s="28"/>
      <c r="G744" s="28"/>
      <c r="H744" s="20">
        <f>H745+H750+H754</f>
        <v>1332106.8500000001</v>
      </c>
      <c r="I744" s="20">
        <f t="shared" ref="I744" si="116">I745+I750+I754</f>
        <v>1295065.29</v>
      </c>
    </row>
    <row r="745" spans="1:30" x14ac:dyDescent="0.2">
      <c r="A745" s="2" t="s">
        <v>261</v>
      </c>
      <c r="B745" s="28" t="s">
        <v>74</v>
      </c>
      <c r="C745" s="28" t="s">
        <v>110</v>
      </c>
      <c r="D745" s="28" t="s">
        <v>86</v>
      </c>
      <c r="E745" s="28" t="s">
        <v>309</v>
      </c>
      <c r="F745" s="28"/>
      <c r="G745" s="28"/>
      <c r="H745" s="20">
        <f>H746</f>
        <v>211992.78999999998</v>
      </c>
      <c r="I745" s="20">
        <f>I746</f>
        <v>203775.28999999998</v>
      </c>
    </row>
    <row r="746" spans="1:30" x14ac:dyDescent="0.2">
      <c r="A746" s="1" t="s">
        <v>493</v>
      </c>
      <c r="B746" s="28" t="s">
        <v>74</v>
      </c>
      <c r="C746" s="28" t="s">
        <v>110</v>
      </c>
      <c r="D746" s="28" t="s">
        <v>86</v>
      </c>
      <c r="E746" s="28" t="s">
        <v>403</v>
      </c>
      <c r="F746" s="28"/>
      <c r="G746" s="28"/>
      <c r="H746" s="20">
        <f>H748+H749+H747</f>
        <v>211992.78999999998</v>
      </c>
      <c r="I746" s="20">
        <f>I748+I749+I747</f>
        <v>203775.28999999998</v>
      </c>
    </row>
    <row r="747" spans="1:30" x14ac:dyDescent="0.2">
      <c r="A747" s="1" t="s">
        <v>191</v>
      </c>
      <c r="B747" s="28" t="s">
        <v>74</v>
      </c>
      <c r="C747" s="28" t="s">
        <v>110</v>
      </c>
      <c r="D747" s="28" t="s">
        <v>86</v>
      </c>
      <c r="E747" s="28" t="s">
        <v>403</v>
      </c>
      <c r="F747" s="28" t="s">
        <v>190</v>
      </c>
      <c r="G747" s="28"/>
      <c r="H747" s="20">
        <v>8200</v>
      </c>
      <c r="I747" s="20">
        <v>8200</v>
      </c>
    </row>
    <row r="748" spans="1:30" x14ac:dyDescent="0.2">
      <c r="A748" s="1" t="s">
        <v>436</v>
      </c>
      <c r="B748" s="28" t="s">
        <v>74</v>
      </c>
      <c r="C748" s="28" t="s">
        <v>110</v>
      </c>
      <c r="D748" s="28" t="s">
        <v>86</v>
      </c>
      <c r="E748" s="28" t="s">
        <v>403</v>
      </c>
      <c r="F748" s="28" t="s">
        <v>92</v>
      </c>
      <c r="G748" s="28"/>
      <c r="H748" s="20">
        <v>112042.79</v>
      </c>
      <c r="I748" s="20">
        <v>112042.79</v>
      </c>
    </row>
    <row r="749" spans="1:30" x14ac:dyDescent="0.2">
      <c r="A749" s="17" t="s">
        <v>164</v>
      </c>
      <c r="B749" s="28" t="s">
        <v>74</v>
      </c>
      <c r="C749" s="28" t="s">
        <v>110</v>
      </c>
      <c r="D749" s="28" t="s">
        <v>86</v>
      </c>
      <c r="E749" s="28" t="s">
        <v>403</v>
      </c>
      <c r="F749" s="28" t="s">
        <v>162</v>
      </c>
      <c r="G749" s="28"/>
      <c r="H749" s="20">
        <v>91750</v>
      </c>
      <c r="I749" s="20">
        <v>83532.5</v>
      </c>
    </row>
    <row r="750" spans="1:30" x14ac:dyDescent="0.2">
      <c r="A750" s="2" t="s">
        <v>262</v>
      </c>
      <c r="B750" s="28" t="s">
        <v>74</v>
      </c>
      <c r="C750" s="28" t="s">
        <v>110</v>
      </c>
      <c r="D750" s="28" t="s">
        <v>86</v>
      </c>
      <c r="E750" s="28" t="s">
        <v>310</v>
      </c>
      <c r="F750" s="28"/>
      <c r="G750" s="28"/>
      <c r="H750" s="20">
        <f>H751</f>
        <v>145264.06</v>
      </c>
      <c r="I750" s="20">
        <f>I751</f>
        <v>116440</v>
      </c>
    </row>
    <row r="751" spans="1:30" x14ac:dyDescent="0.2">
      <c r="A751" s="1" t="s">
        <v>494</v>
      </c>
      <c r="B751" s="28" t="s">
        <v>74</v>
      </c>
      <c r="C751" s="28" t="s">
        <v>110</v>
      </c>
      <c r="D751" s="28" t="s">
        <v>86</v>
      </c>
      <c r="E751" s="28" t="s">
        <v>404</v>
      </c>
      <c r="F751" s="28"/>
      <c r="G751" s="28"/>
      <c r="H751" s="20">
        <f>H752+H753</f>
        <v>145264.06</v>
      </c>
      <c r="I751" s="20">
        <f t="shared" ref="I751:AD751" si="117">I752+I753</f>
        <v>116440</v>
      </c>
      <c r="J751" s="20">
        <f t="shared" si="117"/>
        <v>0</v>
      </c>
      <c r="K751" s="20">
        <f t="shared" si="117"/>
        <v>0</v>
      </c>
      <c r="L751" s="20">
        <f t="shared" si="117"/>
        <v>0</v>
      </c>
      <c r="M751" s="20">
        <f t="shared" si="117"/>
        <v>0</v>
      </c>
      <c r="N751" s="20">
        <f t="shared" si="117"/>
        <v>0</v>
      </c>
      <c r="O751" s="20">
        <f t="shared" si="117"/>
        <v>0</v>
      </c>
      <c r="P751" s="20">
        <f t="shared" si="117"/>
        <v>0</v>
      </c>
      <c r="Q751" s="20">
        <f t="shared" si="117"/>
        <v>0</v>
      </c>
      <c r="R751" s="20">
        <f t="shared" si="117"/>
        <v>0</v>
      </c>
      <c r="S751" s="20">
        <f t="shared" si="117"/>
        <v>0</v>
      </c>
      <c r="T751" s="20">
        <f t="shared" si="117"/>
        <v>0</v>
      </c>
      <c r="U751" s="20">
        <f t="shared" si="117"/>
        <v>0</v>
      </c>
      <c r="V751" s="20">
        <f t="shared" si="117"/>
        <v>0</v>
      </c>
      <c r="W751" s="20">
        <f t="shared" si="117"/>
        <v>0</v>
      </c>
      <c r="X751" s="20">
        <f t="shared" si="117"/>
        <v>0</v>
      </c>
      <c r="Y751" s="20">
        <f t="shared" si="117"/>
        <v>0</v>
      </c>
      <c r="Z751" s="20">
        <f t="shared" si="117"/>
        <v>0</v>
      </c>
      <c r="AA751" s="20">
        <f t="shared" si="117"/>
        <v>0</v>
      </c>
      <c r="AB751" s="20">
        <f t="shared" si="117"/>
        <v>0</v>
      </c>
      <c r="AC751" s="20">
        <f t="shared" si="117"/>
        <v>0</v>
      </c>
      <c r="AD751" s="20">
        <f t="shared" si="117"/>
        <v>0</v>
      </c>
    </row>
    <row r="752" spans="1:30" x14ac:dyDescent="0.2">
      <c r="A752" s="1" t="s">
        <v>436</v>
      </c>
      <c r="B752" s="28" t="s">
        <v>74</v>
      </c>
      <c r="C752" s="28" t="s">
        <v>110</v>
      </c>
      <c r="D752" s="28" t="s">
        <v>86</v>
      </c>
      <c r="E752" s="28" t="s">
        <v>404</v>
      </c>
      <c r="F752" s="28" t="s">
        <v>92</v>
      </c>
      <c r="G752" s="28"/>
      <c r="H752" s="20">
        <v>38824.06</v>
      </c>
      <c r="I752" s="20">
        <v>10000</v>
      </c>
    </row>
    <row r="753" spans="1:9" x14ac:dyDescent="0.2">
      <c r="A753" s="17" t="s">
        <v>164</v>
      </c>
      <c r="B753" s="28" t="s">
        <v>74</v>
      </c>
      <c r="C753" s="28" t="s">
        <v>110</v>
      </c>
      <c r="D753" s="28" t="s">
        <v>86</v>
      </c>
      <c r="E753" s="28" t="s">
        <v>404</v>
      </c>
      <c r="F753" s="28" t="s">
        <v>162</v>
      </c>
      <c r="G753" s="28"/>
      <c r="H753" s="20">
        <v>106440</v>
      </c>
      <c r="I753" s="20">
        <v>106440</v>
      </c>
    </row>
    <row r="754" spans="1:9" x14ac:dyDescent="0.2">
      <c r="A754" s="17" t="s">
        <v>760</v>
      </c>
      <c r="B754" s="28" t="s">
        <v>74</v>
      </c>
      <c r="C754" s="28" t="s">
        <v>110</v>
      </c>
      <c r="D754" s="28" t="s">
        <v>86</v>
      </c>
      <c r="E754" s="28" t="s">
        <v>759</v>
      </c>
      <c r="F754" s="28"/>
      <c r="G754" s="28"/>
      <c r="H754" s="20">
        <f>H755+H756</f>
        <v>974850</v>
      </c>
      <c r="I754" s="20">
        <f t="shared" ref="I754" si="118">I755+I756</f>
        <v>974850</v>
      </c>
    </row>
    <row r="755" spans="1:9" x14ac:dyDescent="0.2">
      <c r="A755" s="1" t="s">
        <v>436</v>
      </c>
      <c r="B755" s="28" t="s">
        <v>74</v>
      </c>
      <c r="C755" s="28" t="s">
        <v>110</v>
      </c>
      <c r="D755" s="28" t="s">
        <v>86</v>
      </c>
      <c r="E755" s="28" t="s">
        <v>759</v>
      </c>
      <c r="F755" s="28" t="s">
        <v>92</v>
      </c>
      <c r="G755" s="28"/>
      <c r="H755" s="20">
        <v>671400</v>
      </c>
      <c r="I755" s="20">
        <v>671400</v>
      </c>
    </row>
    <row r="756" spans="1:9" x14ac:dyDescent="0.2">
      <c r="A756" s="17" t="s">
        <v>164</v>
      </c>
      <c r="B756" s="28" t="s">
        <v>74</v>
      </c>
      <c r="C756" s="28" t="s">
        <v>110</v>
      </c>
      <c r="D756" s="28" t="s">
        <v>86</v>
      </c>
      <c r="E756" s="28" t="s">
        <v>759</v>
      </c>
      <c r="F756" s="28" t="s">
        <v>162</v>
      </c>
      <c r="G756" s="28"/>
      <c r="H756" s="20">
        <v>303450</v>
      </c>
      <c r="I756" s="20">
        <v>303450</v>
      </c>
    </row>
    <row r="757" spans="1:9" ht="22.5" x14ac:dyDescent="0.2">
      <c r="A757" s="17" t="s">
        <v>41</v>
      </c>
      <c r="B757" s="28" t="s">
        <v>74</v>
      </c>
      <c r="C757" s="28" t="s">
        <v>110</v>
      </c>
      <c r="D757" s="28" t="s">
        <v>86</v>
      </c>
      <c r="E757" s="28" t="s">
        <v>282</v>
      </c>
      <c r="F757" s="28"/>
      <c r="G757" s="28"/>
      <c r="H757" s="20">
        <f>H758</f>
        <v>11000</v>
      </c>
      <c r="I757" s="20">
        <f t="shared" ref="I757" si="119">I758</f>
        <v>11000</v>
      </c>
    </row>
    <row r="758" spans="1:9" x14ac:dyDescent="0.2">
      <c r="A758" s="17" t="s">
        <v>280</v>
      </c>
      <c r="B758" s="28" t="s">
        <v>74</v>
      </c>
      <c r="C758" s="28" t="s">
        <v>110</v>
      </c>
      <c r="D758" s="28" t="s">
        <v>86</v>
      </c>
      <c r="E758" s="28" t="s">
        <v>331</v>
      </c>
      <c r="F758" s="28"/>
      <c r="G758" s="28"/>
      <c r="H758" s="20">
        <f>H759+H760</f>
        <v>11000</v>
      </c>
      <c r="I758" s="20">
        <f t="shared" ref="I758" si="120">I759+I760</f>
        <v>11000</v>
      </c>
    </row>
    <row r="759" spans="1:9" x14ac:dyDescent="0.2">
      <c r="A759" s="1" t="s">
        <v>436</v>
      </c>
      <c r="B759" s="28" t="s">
        <v>74</v>
      </c>
      <c r="C759" s="28" t="s">
        <v>110</v>
      </c>
      <c r="D759" s="28" t="s">
        <v>86</v>
      </c>
      <c r="E759" s="28" t="s">
        <v>331</v>
      </c>
      <c r="F759" s="28" t="s">
        <v>92</v>
      </c>
      <c r="G759" s="28"/>
      <c r="H759" s="20">
        <v>4000</v>
      </c>
      <c r="I759" s="20">
        <v>4000</v>
      </c>
    </row>
    <row r="760" spans="1:9" x14ac:dyDescent="0.2">
      <c r="A760" s="17" t="s">
        <v>164</v>
      </c>
      <c r="B760" s="28" t="s">
        <v>74</v>
      </c>
      <c r="C760" s="28" t="s">
        <v>110</v>
      </c>
      <c r="D760" s="28" t="s">
        <v>86</v>
      </c>
      <c r="E760" s="28" t="s">
        <v>331</v>
      </c>
      <c r="F760" s="28" t="s">
        <v>162</v>
      </c>
      <c r="G760" s="28"/>
      <c r="H760" s="20">
        <v>7000</v>
      </c>
      <c r="I760" s="20">
        <v>7000</v>
      </c>
    </row>
    <row r="761" spans="1:9" x14ac:dyDescent="0.2">
      <c r="A761" s="1" t="s">
        <v>33</v>
      </c>
      <c r="B761" s="28" t="s">
        <v>74</v>
      </c>
      <c r="C761" s="28" t="s">
        <v>110</v>
      </c>
      <c r="D761" s="28" t="s">
        <v>97</v>
      </c>
      <c r="E761" s="28"/>
      <c r="F761" s="28"/>
      <c r="G761" s="28"/>
      <c r="H761" s="20">
        <f>H762+H778</f>
        <v>31891924.639999997</v>
      </c>
      <c r="I761" s="20">
        <f>I762+I778</f>
        <v>31845051.489999998</v>
      </c>
    </row>
    <row r="762" spans="1:9" ht="22.5" x14ac:dyDescent="0.2">
      <c r="A762" s="17" t="s">
        <v>483</v>
      </c>
      <c r="B762" s="28" t="s">
        <v>74</v>
      </c>
      <c r="C762" s="28" t="s">
        <v>110</v>
      </c>
      <c r="D762" s="28" t="s">
        <v>97</v>
      </c>
      <c r="E762" s="28" t="s">
        <v>273</v>
      </c>
      <c r="F762" s="28"/>
      <c r="G762" s="28"/>
      <c r="H762" s="20">
        <f>H763</f>
        <v>31600454.039999995</v>
      </c>
      <c r="I762" s="20">
        <f t="shared" ref="I762" si="121">I763</f>
        <v>31553580.889999997</v>
      </c>
    </row>
    <row r="763" spans="1:9" x14ac:dyDescent="0.2">
      <c r="A763" s="1" t="s">
        <v>434</v>
      </c>
      <c r="B763" s="28" t="s">
        <v>74</v>
      </c>
      <c r="C763" s="28" t="s">
        <v>110</v>
      </c>
      <c r="D763" s="28" t="s">
        <v>97</v>
      </c>
      <c r="E763" s="28" t="s">
        <v>297</v>
      </c>
      <c r="F763" s="28"/>
      <c r="G763" s="28"/>
      <c r="H763" s="20">
        <f>H767+H764</f>
        <v>31600454.039999995</v>
      </c>
      <c r="I763" s="20">
        <f t="shared" ref="I763" si="122">I767+I764</f>
        <v>31553580.889999997</v>
      </c>
    </row>
    <row r="764" spans="1:9" ht="22.5" x14ac:dyDescent="0.2">
      <c r="A764" s="1" t="s">
        <v>558</v>
      </c>
      <c r="B764" s="28" t="s">
        <v>74</v>
      </c>
      <c r="C764" s="28" t="s">
        <v>110</v>
      </c>
      <c r="D764" s="28" t="s">
        <v>97</v>
      </c>
      <c r="E764" s="28" t="s">
        <v>750</v>
      </c>
      <c r="F764" s="28"/>
      <c r="G764" s="28"/>
      <c r="H764" s="20">
        <f>H765+H766</f>
        <v>53080</v>
      </c>
      <c r="I764" s="20">
        <f t="shared" ref="I764" si="123">I765+I766</f>
        <v>53080</v>
      </c>
    </row>
    <row r="765" spans="1:9" x14ac:dyDescent="0.2">
      <c r="A765" s="9" t="s">
        <v>429</v>
      </c>
      <c r="B765" s="28" t="s">
        <v>74</v>
      </c>
      <c r="C765" s="28" t="s">
        <v>110</v>
      </c>
      <c r="D765" s="28" t="s">
        <v>97</v>
      </c>
      <c r="E765" s="28" t="s">
        <v>750</v>
      </c>
      <c r="F765" s="28" t="s">
        <v>176</v>
      </c>
      <c r="G765" s="28" t="s">
        <v>215</v>
      </c>
      <c r="H765" s="20">
        <v>39155.839999999997</v>
      </c>
      <c r="I765" s="20">
        <v>39155.839999999997</v>
      </c>
    </row>
    <row r="766" spans="1:9" ht="22.5" x14ac:dyDescent="0.2">
      <c r="A766" s="9" t="s">
        <v>430</v>
      </c>
      <c r="B766" s="28" t="s">
        <v>74</v>
      </c>
      <c r="C766" s="28" t="s">
        <v>110</v>
      </c>
      <c r="D766" s="28" t="s">
        <v>97</v>
      </c>
      <c r="E766" s="28" t="s">
        <v>750</v>
      </c>
      <c r="F766" s="28" t="s">
        <v>428</v>
      </c>
      <c r="G766" s="28" t="s">
        <v>215</v>
      </c>
      <c r="H766" s="20">
        <v>13924.16</v>
      </c>
      <c r="I766" s="20">
        <v>13924.16</v>
      </c>
    </row>
    <row r="767" spans="1:9" ht="22.5" x14ac:dyDescent="0.2">
      <c r="A767" s="35" t="s">
        <v>524</v>
      </c>
      <c r="B767" s="28" t="s">
        <v>74</v>
      </c>
      <c r="C767" s="28" t="s">
        <v>110</v>
      </c>
      <c r="D767" s="28" t="s">
        <v>97</v>
      </c>
      <c r="E767" s="28" t="s">
        <v>394</v>
      </c>
      <c r="F767" s="28"/>
      <c r="G767" s="28"/>
      <c r="H767" s="20">
        <f>SUM(H768:H777)</f>
        <v>31547374.039999995</v>
      </c>
      <c r="I767" s="20">
        <f t="shared" ref="I767" si="124">SUM(I768:I777)</f>
        <v>31500500.889999997</v>
      </c>
    </row>
    <row r="768" spans="1:9" x14ac:dyDescent="0.2">
      <c r="A768" s="9" t="s">
        <v>429</v>
      </c>
      <c r="B768" s="28" t="s">
        <v>74</v>
      </c>
      <c r="C768" s="28" t="s">
        <v>110</v>
      </c>
      <c r="D768" s="28" t="s">
        <v>97</v>
      </c>
      <c r="E768" s="28" t="s">
        <v>394</v>
      </c>
      <c r="F768" s="28" t="s">
        <v>176</v>
      </c>
      <c r="G768" s="28"/>
      <c r="H768" s="20">
        <v>19893669.829999998</v>
      </c>
      <c r="I768" s="20">
        <v>19893669.829999998</v>
      </c>
    </row>
    <row r="769" spans="1:9" x14ac:dyDescent="0.2">
      <c r="A769" s="9" t="s">
        <v>429</v>
      </c>
      <c r="B769" s="28" t="s">
        <v>74</v>
      </c>
      <c r="C769" s="28" t="s">
        <v>110</v>
      </c>
      <c r="D769" s="28" t="s">
        <v>97</v>
      </c>
      <c r="E769" s="28" t="s">
        <v>394</v>
      </c>
      <c r="F769" s="28" t="s">
        <v>176</v>
      </c>
      <c r="G769" s="28" t="s">
        <v>215</v>
      </c>
      <c r="H769" s="20">
        <v>88350</v>
      </c>
      <c r="I769" s="20">
        <v>88350</v>
      </c>
    </row>
    <row r="770" spans="1:9" ht="22.5" x14ac:dyDescent="0.2">
      <c r="A770" s="9" t="s">
        <v>430</v>
      </c>
      <c r="B770" s="28" t="s">
        <v>74</v>
      </c>
      <c r="C770" s="28" t="s">
        <v>110</v>
      </c>
      <c r="D770" s="28" t="s">
        <v>97</v>
      </c>
      <c r="E770" s="28" t="s">
        <v>394</v>
      </c>
      <c r="F770" s="28" t="s">
        <v>428</v>
      </c>
      <c r="G770" s="28"/>
      <c r="H770" s="20">
        <v>5971408.5599999996</v>
      </c>
      <c r="I770" s="20">
        <v>5971408.5599999996</v>
      </c>
    </row>
    <row r="771" spans="1:9" ht="22.5" x14ac:dyDescent="0.2">
      <c r="A771" s="9" t="s">
        <v>430</v>
      </c>
      <c r="B771" s="28" t="s">
        <v>74</v>
      </c>
      <c r="C771" s="28" t="s">
        <v>110</v>
      </c>
      <c r="D771" s="28" t="s">
        <v>97</v>
      </c>
      <c r="E771" s="28" t="s">
        <v>394</v>
      </c>
      <c r="F771" s="28" t="s">
        <v>428</v>
      </c>
      <c r="G771" s="28" t="s">
        <v>215</v>
      </c>
      <c r="H771" s="20">
        <v>26690</v>
      </c>
      <c r="I771" s="20">
        <v>26690</v>
      </c>
    </row>
    <row r="772" spans="1:9" x14ac:dyDescent="0.2">
      <c r="A772" s="1" t="s">
        <v>191</v>
      </c>
      <c r="B772" s="28" t="s">
        <v>74</v>
      </c>
      <c r="C772" s="28" t="s">
        <v>110</v>
      </c>
      <c r="D772" s="28" t="s">
        <v>97</v>
      </c>
      <c r="E772" s="28" t="s">
        <v>394</v>
      </c>
      <c r="F772" s="28" t="s">
        <v>190</v>
      </c>
      <c r="G772" s="28"/>
      <c r="H772" s="20">
        <v>475066.17</v>
      </c>
      <c r="I772" s="20">
        <v>475066.17</v>
      </c>
    </row>
    <row r="773" spans="1:9" x14ac:dyDescent="0.2">
      <c r="A773" s="1" t="s">
        <v>436</v>
      </c>
      <c r="B773" s="28" t="s">
        <v>74</v>
      </c>
      <c r="C773" s="28" t="s">
        <v>110</v>
      </c>
      <c r="D773" s="28" t="s">
        <v>97</v>
      </c>
      <c r="E773" s="28" t="s">
        <v>394</v>
      </c>
      <c r="F773" s="28" t="s">
        <v>92</v>
      </c>
      <c r="G773" s="28"/>
      <c r="H773" s="20">
        <v>4038567.52</v>
      </c>
      <c r="I773" s="20">
        <v>4011713.09</v>
      </c>
    </row>
    <row r="774" spans="1:9" x14ac:dyDescent="0.2">
      <c r="A774" s="37" t="s">
        <v>457</v>
      </c>
      <c r="B774" s="28" t="s">
        <v>74</v>
      </c>
      <c r="C774" s="28" t="s">
        <v>110</v>
      </c>
      <c r="D774" s="28" t="s">
        <v>97</v>
      </c>
      <c r="E774" s="28" t="s">
        <v>394</v>
      </c>
      <c r="F774" s="28" t="s">
        <v>456</v>
      </c>
      <c r="G774" s="28"/>
      <c r="H774" s="20">
        <v>995408.97</v>
      </c>
      <c r="I774" s="20">
        <v>975390.25</v>
      </c>
    </row>
    <row r="775" spans="1:9" x14ac:dyDescent="0.2">
      <c r="A775" s="1" t="s">
        <v>95</v>
      </c>
      <c r="B775" s="28" t="s">
        <v>74</v>
      </c>
      <c r="C775" s="28" t="s">
        <v>110</v>
      </c>
      <c r="D775" s="28" t="s">
        <v>97</v>
      </c>
      <c r="E775" s="28" t="s">
        <v>394</v>
      </c>
      <c r="F775" s="28" t="s">
        <v>93</v>
      </c>
      <c r="G775" s="28"/>
      <c r="H775" s="20">
        <v>34850</v>
      </c>
      <c r="I775" s="20">
        <v>34850</v>
      </c>
    </row>
    <row r="776" spans="1:9" x14ac:dyDescent="0.2">
      <c r="A776" s="1" t="s">
        <v>317</v>
      </c>
      <c r="B776" s="28" t="s">
        <v>74</v>
      </c>
      <c r="C776" s="28" t="s">
        <v>110</v>
      </c>
      <c r="D776" s="28" t="s">
        <v>97</v>
      </c>
      <c r="E776" s="28" t="s">
        <v>394</v>
      </c>
      <c r="F776" s="28" t="s">
        <v>94</v>
      </c>
      <c r="G776" s="28"/>
      <c r="H776" s="20">
        <v>11225</v>
      </c>
      <c r="I776" s="20">
        <v>11225</v>
      </c>
    </row>
    <row r="777" spans="1:9" x14ac:dyDescent="0.2">
      <c r="A777" s="52" t="s">
        <v>627</v>
      </c>
      <c r="B777" s="28" t="s">
        <v>74</v>
      </c>
      <c r="C777" s="28" t="s">
        <v>110</v>
      </c>
      <c r="D777" s="28" t="s">
        <v>97</v>
      </c>
      <c r="E777" s="28" t="s">
        <v>394</v>
      </c>
      <c r="F777" s="28" t="s">
        <v>626</v>
      </c>
      <c r="G777" s="28"/>
      <c r="H777" s="20">
        <v>12137.99</v>
      </c>
      <c r="I777" s="20">
        <v>12137.99</v>
      </c>
    </row>
    <row r="778" spans="1:9" x14ac:dyDescent="0.2">
      <c r="A778" s="1" t="s">
        <v>479</v>
      </c>
      <c r="B778" s="28" t="s">
        <v>74</v>
      </c>
      <c r="C778" s="28" t="s">
        <v>110</v>
      </c>
      <c r="D778" s="28" t="s">
        <v>97</v>
      </c>
      <c r="E778" s="28" t="s">
        <v>301</v>
      </c>
      <c r="F778" s="28"/>
      <c r="G778" s="28"/>
      <c r="H778" s="20">
        <f t="shared" ref="H778:I780" si="125">H779</f>
        <v>291470.59999999998</v>
      </c>
      <c r="I778" s="20">
        <f t="shared" si="125"/>
        <v>291470.59999999998</v>
      </c>
    </row>
    <row r="779" spans="1:9" x14ac:dyDescent="0.2">
      <c r="A779" s="1" t="s">
        <v>261</v>
      </c>
      <c r="B779" s="28" t="s">
        <v>74</v>
      </c>
      <c r="C779" s="28" t="s">
        <v>110</v>
      </c>
      <c r="D779" s="28" t="s">
        <v>97</v>
      </c>
      <c r="E779" s="28" t="s">
        <v>309</v>
      </c>
      <c r="F779" s="28"/>
      <c r="G779" s="28"/>
      <c r="H779" s="20">
        <f t="shared" si="125"/>
        <v>291470.59999999998</v>
      </c>
      <c r="I779" s="20">
        <f t="shared" si="125"/>
        <v>291470.59999999998</v>
      </c>
    </row>
    <row r="780" spans="1:9" x14ac:dyDescent="0.2">
      <c r="A780" s="1" t="s">
        <v>663</v>
      </c>
      <c r="B780" s="28" t="s">
        <v>74</v>
      </c>
      <c r="C780" s="28" t="s">
        <v>110</v>
      </c>
      <c r="D780" s="28" t="s">
        <v>97</v>
      </c>
      <c r="E780" s="28" t="s">
        <v>662</v>
      </c>
      <c r="F780" s="28"/>
      <c r="G780" s="28"/>
      <c r="H780" s="20">
        <f t="shared" si="125"/>
        <v>291470.59999999998</v>
      </c>
      <c r="I780" s="20">
        <f t="shared" si="125"/>
        <v>291470.59999999998</v>
      </c>
    </row>
    <row r="781" spans="1:9" x14ac:dyDescent="0.2">
      <c r="A781" s="1" t="s">
        <v>436</v>
      </c>
      <c r="B781" s="28" t="s">
        <v>74</v>
      </c>
      <c r="C781" s="28" t="s">
        <v>110</v>
      </c>
      <c r="D781" s="28" t="s">
        <v>97</v>
      </c>
      <c r="E781" s="28" t="s">
        <v>662</v>
      </c>
      <c r="F781" s="28" t="s">
        <v>92</v>
      </c>
      <c r="G781" s="28"/>
      <c r="H781" s="20">
        <v>291470.59999999998</v>
      </c>
      <c r="I781" s="20">
        <v>291470.59999999998</v>
      </c>
    </row>
    <row r="782" spans="1:9" x14ac:dyDescent="0.2">
      <c r="A782" s="17" t="s">
        <v>192</v>
      </c>
      <c r="B782" s="28" t="s">
        <v>74</v>
      </c>
      <c r="C782" s="28" t="s">
        <v>110</v>
      </c>
      <c r="D782" s="28" t="s">
        <v>110</v>
      </c>
      <c r="E782" s="28"/>
      <c r="F782" s="28"/>
      <c r="G782" s="28"/>
      <c r="H782" s="20">
        <f>H783+H793</f>
        <v>8157127.1500000004</v>
      </c>
      <c r="I782" s="20">
        <f>I783+I793</f>
        <v>8132365.3399999999</v>
      </c>
    </row>
    <row r="783" spans="1:9" x14ac:dyDescent="0.2">
      <c r="A783" s="1" t="s">
        <v>479</v>
      </c>
      <c r="B783" s="28" t="s">
        <v>74</v>
      </c>
      <c r="C783" s="28" t="s">
        <v>110</v>
      </c>
      <c r="D783" s="28" t="s">
        <v>110</v>
      </c>
      <c r="E783" s="28" t="s">
        <v>301</v>
      </c>
      <c r="F783" s="28"/>
      <c r="G783" s="28"/>
      <c r="H783" s="20">
        <f>H784</f>
        <v>7783927.1500000004</v>
      </c>
      <c r="I783" s="20">
        <f>I784</f>
        <v>7759250.3399999999</v>
      </c>
    </row>
    <row r="784" spans="1:9" ht="22.5" x14ac:dyDescent="0.2">
      <c r="A784" s="1" t="s">
        <v>315</v>
      </c>
      <c r="B784" s="28" t="s">
        <v>74</v>
      </c>
      <c r="C784" s="28" t="s">
        <v>110</v>
      </c>
      <c r="D784" s="28" t="s">
        <v>110</v>
      </c>
      <c r="E784" s="28" t="s">
        <v>306</v>
      </c>
      <c r="F784" s="28"/>
      <c r="G784" s="28"/>
      <c r="H784" s="20">
        <f>H785+H788</f>
        <v>7783927.1500000004</v>
      </c>
      <c r="I784" s="20">
        <f>I785+I788</f>
        <v>7759250.3399999999</v>
      </c>
    </row>
    <row r="785" spans="1:9" x14ac:dyDescent="0.2">
      <c r="A785" s="1" t="s">
        <v>396</v>
      </c>
      <c r="B785" s="28" t="s">
        <v>74</v>
      </c>
      <c r="C785" s="28" t="s">
        <v>110</v>
      </c>
      <c r="D785" s="28" t="s">
        <v>110</v>
      </c>
      <c r="E785" s="31" t="s">
        <v>397</v>
      </c>
      <c r="F785" s="28"/>
      <c r="G785" s="28"/>
      <c r="H785" s="20">
        <f>H786+H787</f>
        <v>5154117.1500000004</v>
      </c>
      <c r="I785" s="20">
        <f>I786+I787</f>
        <v>5129440.34</v>
      </c>
    </row>
    <row r="786" spans="1:9" x14ac:dyDescent="0.2">
      <c r="A786" s="16" t="s">
        <v>437</v>
      </c>
      <c r="B786" s="28" t="s">
        <v>74</v>
      </c>
      <c r="C786" s="28" t="s">
        <v>110</v>
      </c>
      <c r="D786" s="28" t="s">
        <v>110</v>
      </c>
      <c r="E786" s="31" t="s">
        <v>397</v>
      </c>
      <c r="F786" s="28" t="s">
        <v>92</v>
      </c>
      <c r="G786" s="28"/>
      <c r="H786" s="20">
        <v>3011526.15</v>
      </c>
      <c r="I786" s="20">
        <v>3011526.15</v>
      </c>
    </row>
    <row r="787" spans="1:9" x14ac:dyDescent="0.2">
      <c r="A787" s="17" t="s">
        <v>164</v>
      </c>
      <c r="B787" s="28" t="s">
        <v>74</v>
      </c>
      <c r="C787" s="28" t="s">
        <v>110</v>
      </c>
      <c r="D787" s="28" t="s">
        <v>110</v>
      </c>
      <c r="E787" s="31" t="s">
        <v>397</v>
      </c>
      <c r="F787" s="28" t="s">
        <v>162</v>
      </c>
      <c r="G787" s="28"/>
      <c r="H787" s="20">
        <v>2142591</v>
      </c>
      <c r="I787" s="20">
        <v>2117914.19</v>
      </c>
    </row>
    <row r="788" spans="1:9" x14ac:dyDescent="0.2">
      <c r="A788" s="1" t="s">
        <v>279</v>
      </c>
      <c r="B788" s="28" t="s">
        <v>74</v>
      </c>
      <c r="C788" s="28" t="s">
        <v>110</v>
      </c>
      <c r="D788" s="28" t="s">
        <v>110</v>
      </c>
      <c r="E788" s="31" t="s">
        <v>395</v>
      </c>
      <c r="F788" s="28"/>
      <c r="G788" s="28"/>
      <c r="H788" s="20">
        <f>H789+H791+H790+H792</f>
        <v>2629810</v>
      </c>
      <c r="I788" s="20">
        <f>I789+I791+I790+I792</f>
        <v>2629810</v>
      </c>
    </row>
    <row r="789" spans="1:9" x14ac:dyDescent="0.2">
      <c r="A789" s="16" t="s">
        <v>437</v>
      </c>
      <c r="B789" s="28" t="s">
        <v>74</v>
      </c>
      <c r="C789" s="28" t="s">
        <v>110</v>
      </c>
      <c r="D789" s="28" t="s">
        <v>110</v>
      </c>
      <c r="E789" s="31" t="s">
        <v>395</v>
      </c>
      <c r="F789" s="28" t="s">
        <v>92</v>
      </c>
      <c r="G789" s="28"/>
      <c r="H789" s="20">
        <v>214868.1</v>
      </c>
      <c r="I789" s="20">
        <v>214868.1</v>
      </c>
    </row>
    <row r="790" spans="1:9" x14ac:dyDescent="0.2">
      <c r="A790" s="17" t="s">
        <v>164</v>
      </c>
      <c r="B790" s="28" t="s">
        <v>74</v>
      </c>
      <c r="C790" s="28" t="s">
        <v>110</v>
      </c>
      <c r="D790" s="28" t="s">
        <v>110</v>
      </c>
      <c r="E790" s="31" t="s">
        <v>395</v>
      </c>
      <c r="F790" s="28" t="s">
        <v>162</v>
      </c>
      <c r="G790" s="28"/>
      <c r="H790" s="21">
        <v>294471.90000000002</v>
      </c>
      <c r="I790" s="20">
        <v>294471.90000000002</v>
      </c>
    </row>
    <row r="791" spans="1:9" x14ac:dyDescent="0.2">
      <c r="A791" s="16" t="s">
        <v>437</v>
      </c>
      <c r="B791" s="28" t="s">
        <v>74</v>
      </c>
      <c r="C791" s="28" t="s">
        <v>110</v>
      </c>
      <c r="D791" s="28" t="s">
        <v>110</v>
      </c>
      <c r="E791" s="31" t="s">
        <v>395</v>
      </c>
      <c r="F791" s="28" t="s">
        <v>92</v>
      </c>
      <c r="G791" s="28" t="s">
        <v>215</v>
      </c>
      <c r="H791" s="21">
        <v>1458259.9</v>
      </c>
      <c r="I791" s="21">
        <v>1458259.9</v>
      </c>
    </row>
    <row r="792" spans="1:9" x14ac:dyDescent="0.2">
      <c r="A792" s="17" t="s">
        <v>164</v>
      </c>
      <c r="B792" s="28" t="s">
        <v>74</v>
      </c>
      <c r="C792" s="28" t="s">
        <v>110</v>
      </c>
      <c r="D792" s="28" t="s">
        <v>110</v>
      </c>
      <c r="E792" s="31" t="s">
        <v>395</v>
      </c>
      <c r="F792" s="28" t="s">
        <v>162</v>
      </c>
      <c r="G792" s="28" t="s">
        <v>215</v>
      </c>
      <c r="H792" s="21">
        <v>662210.1</v>
      </c>
      <c r="I792" s="21">
        <v>662210.1</v>
      </c>
    </row>
    <row r="793" spans="1:9" x14ac:dyDescent="0.2">
      <c r="A793" s="17" t="s">
        <v>495</v>
      </c>
      <c r="B793" s="28" t="s">
        <v>74</v>
      </c>
      <c r="C793" s="28" t="s">
        <v>110</v>
      </c>
      <c r="D793" s="28" t="s">
        <v>110</v>
      </c>
      <c r="E793" s="28" t="s">
        <v>284</v>
      </c>
      <c r="F793" s="28"/>
      <c r="G793" s="28"/>
      <c r="H793" s="20">
        <f>H794</f>
        <v>373200</v>
      </c>
      <c r="I793" s="20">
        <f>I794</f>
        <v>373115</v>
      </c>
    </row>
    <row r="794" spans="1:9" x14ac:dyDescent="0.2">
      <c r="A794" s="1" t="s">
        <v>127</v>
      </c>
      <c r="B794" s="28" t="s">
        <v>74</v>
      </c>
      <c r="C794" s="28" t="s">
        <v>110</v>
      </c>
      <c r="D794" s="28" t="s">
        <v>110</v>
      </c>
      <c r="E794" s="31" t="s">
        <v>126</v>
      </c>
      <c r="F794" s="28"/>
      <c r="G794" s="28"/>
      <c r="H794" s="20">
        <f>H795+H798</f>
        <v>373200</v>
      </c>
      <c r="I794" s="20">
        <f>I795+I798</f>
        <v>373115</v>
      </c>
    </row>
    <row r="795" spans="1:9" x14ac:dyDescent="0.2">
      <c r="A795" s="1" t="s">
        <v>497</v>
      </c>
      <c r="B795" s="28" t="s">
        <v>74</v>
      </c>
      <c r="C795" s="28" t="s">
        <v>110</v>
      </c>
      <c r="D795" s="28" t="s">
        <v>110</v>
      </c>
      <c r="E795" s="31" t="s">
        <v>128</v>
      </c>
      <c r="F795" s="28"/>
      <c r="G795" s="28"/>
      <c r="H795" s="20">
        <f>H796+H797</f>
        <v>100000</v>
      </c>
      <c r="I795" s="20">
        <f>I796+I797</f>
        <v>99915</v>
      </c>
    </row>
    <row r="796" spans="1:9" x14ac:dyDescent="0.2">
      <c r="A796" s="16" t="s">
        <v>437</v>
      </c>
      <c r="B796" s="28" t="s">
        <v>74</v>
      </c>
      <c r="C796" s="28" t="s">
        <v>110</v>
      </c>
      <c r="D796" s="28" t="s">
        <v>110</v>
      </c>
      <c r="E796" s="31" t="s">
        <v>128</v>
      </c>
      <c r="F796" s="28" t="s">
        <v>92</v>
      </c>
      <c r="G796" s="28"/>
      <c r="H796" s="20">
        <v>75000</v>
      </c>
      <c r="I796" s="20">
        <v>74915</v>
      </c>
    </row>
    <row r="797" spans="1:9" x14ac:dyDescent="0.2">
      <c r="A797" s="17" t="s">
        <v>164</v>
      </c>
      <c r="B797" s="28" t="s">
        <v>74</v>
      </c>
      <c r="C797" s="28" t="s">
        <v>110</v>
      </c>
      <c r="D797" s="28" t="s">
        <v>110</v>
      </c>
      <c r="E797" s="31" t="s">
        <v>128</v>
      </c>
      <c r="F797" s="28" t="s">
        <v>162</v>
      </c>
      <c r="G797" s="28"/>
      <c r="H797" s="20">
        <v>25000</v>
      </c>
      <c r="I797" s="20">
        <v>25000</v>
      </c>
    </row>
    <row r="798" spans="1:9" x14ac:dyDescent="0.2">
      <c r="A798" s="1" t="s">
        <v>496</v>
      </c>
      <c r="B798" s="28" t="s">
        <v>74</v>
      </c>
      <c r="C798" s="28" t="s">
        <v>110</v>
      </c>
      <c r="D798" s="28" t="s">
        <v>110</v>
      </c>
      <c r="E798" s="31" t="s">
        <v>53</v>
      </c>
      <c r="F798" s="28"/>
      <c r="G798" s="28"/>
      <c r="H798" s="20">
        <f>H799</f>
        <v>273200</v>
      </c>
      <c r="I798" s="20">
        <f>I799</f>
        <v>273200</v>
      </c>
    </row>
    <row r="799" spans="1:9" x14ac:dyDescent="0.2">
      <c r="A799" s="1" t="s">
        <v>278</v>
      </c>
      <c r="B799" s="28" t="s">
        <v>74</v>
      </c>
      <c r="C799" s="28" t="s">
        <v>110</v>
      </c>
      <c r="D799" s="28" t="s">
        <v>110</v>
      </c>
      <c r="E799" s="31" t="s">
        <v>136</v>
      </c>
      <c r="F799" s="28"/>
      <c r="G799" s="28"/>
      <c r="H799" s="20">
        <f>H800+H801</f>
        <v>273200</v>
      </c>
      <c r="I799" s="20">
        <f>I800+I801</f>
        <v>273200</v>
      </c>
    </row>
    <row r="800" spans="1:9" x14ac:dyDescent="0.2">
      <c r="A800" s="1" t="s">
        <v>436</v>
      </c>
      <c r="B800" s="28" t="s">
        <v>74</v>
      </c>
      <c r="C800" s="28" t="s">
        <v>110</v>
      </c>
      <c r="D800" s="28" t="s">
        <v>110</v>
      </c>
      <c r="E800" s="31" t="s">
        <v>136</v>
      </c>
      <c r="F800" s="28" t="s">
        <v>92</v>
      </c>
      <c r="G800" s="28"/>
      <c r="H800" s="20">
        <v>30000</v>
      </c>
      <c r="I800" s="20">
        <v>30000</v>
      </c>
    </row>
    <row r="801" spans="1:30" x14ac:dyDescent="0.2">
      <c r="A801" s="1" t="s">
        <v>436</v>
      </c>
      <c r="B801" s="28" t="s">
        <v>74</v>
      </c>
      <c r="C801" s="28" t="s">
        <v>110</v>
      </c>
      <c r="D801" s="28" t="s">
        <v>110</v>
      </c>
      <c r="E801" s="31" t="s">
        <v>136</v>
      </c>
      <c r="F801" s="28" t="s">
        <v>92</v>
      </c>
      <c r="G801" s="28" t="s">
        <v>215</v>
      </c>
      <c r="H801" s="21">
        <v>243200</v>
      </c>
      <c r="I801" s="21">
        <v>243200</v>
      </c>
    </row>
    <row r="802" spans="1:30" x14ac:dyDescent="0.2">
      <c r="A802" s="1" t="s">
        <v>181</v>
      </c>
      <c r="B802" s="28" t="s">
        <v>74</v>
      </c>
      <c r="C802" s="28" t="s">
        <v>110</v>
      </c>
      <c r="D802" s="28" t="s">
        <v>108</v>
      </c>
      <c r="E802" s="28"/>
      <c r="F802" s="28"/>
      <c r="G802" s="28"/>
      <c r="H802" s="20">
        <f>H803+H834+H843+H846</f>
        <v>25633512.949999999</v>
      </c>
      <c r="I802" s="20">
        <f>I803+I834+I843+I846</f>
        <v>24929971.839999996</v>
      </c>
    </row>
    <row r="803" spans="1:30" ht="22.5" x14ac:dyDescent="0.2">
      <c r="A803" s="17" t="s">
        <v>483</v>
      </c>
      <c r="B803" s="28" t="s">
        <v>74</v>
      </c>
      <c r="C803" s="28" t="s">
        <v>110</v>
      </c>
      <c r="D803" s="28" t="s">
        <v>108</v>
      </c>
      <c r="E803" s="28" t="s">
        <v>273</v>
      </c>
      <c r="F803" s="28"/>
      <c r="G803" s="28"/>
      <c r="H803" s="20">
        <f>H804+H808+H811+H815</f>
        <v>24829275.949999999</v>
      </c>
      <c r="I803" s="20">
        <f>I804+I808+I811+I815</f>
        <v>24679975.039999999</v>
      </c>
      <c r="J803" s="20">
        <f t="shared" ref="J803:AD803" si="126">J804+J811+J815</f>
        <v>0</v>
      </c>
      <c r="K803" s="20">
        <f t="shared" si="126"/>
        <v>0</v>
      </c>
      <c r="L803" s="20">
        <f t="shared" si="126"/>
        <v>0</v>
      </c>
      <c r="M803" s="20">
        <f t="shared" si="126"/>
        <v>0</v>
      </c>
      <c r="N803" s="20">
        <f t="shared" si="126"/>
        <v>0</v>
      </c>
      <c r="O803" s="20">
        <f t="shared" si="126"/>
        <v>0</v>
      </c>
      <c r="P803" s="20">
        <f t="shared" si="126"/>
        <v>0</v>
      </c>
      <c r="Q803" s="20">
        <f t="shared" si="126"/>
        <v>0</v>
      </c>
      <c r="R803" s="20">
        <f t="shared" si="126"/>
        <v>0</v>
      </c>
      <c r="S803" s="20">
        <f t="shared" si="126"/>
        <v>0</v>
      </c>
      <c r="T803" s="20">
        <f t="shared" si="126"/>
        <v>0</v>
      </c>
      <c r="U803" s="20">
        <f t="shared" si="126"/>
        <v>0</v>
      </c>
      <c r="V803" s="20">
        <f t="shared" si="126"/>
        <v>0</v>
      </c>
      <c r="W803" s="20">
        <f t="shared" si="126"/>
        <v>0</v>
      </c>
      <c r="X803" s="20">
        <f t="shared" si="126"/>
        <v>0</v>
      </c>
      <c r="Y803" s="20">
        <f t="shared" si="126"/>
        <v>0</v>
      </c>
      <c r="Z803" s="20">
        <f t="shared" si="126"/>
        <v>0</v>
      </c>
      <c r="AA803" s="20">
        <f t="shared" si="126"/>
        <v>0</v>
      </c>
      <c r="AB803" s="20">
        <f t="shared" si="126"/>
        <v>0</v>
      </c>
      <c r="AC803" s="20">
        <f t="shared" si="126"/>
        <v>0</v>
      </c>
      <c r="AD803" s="20">
        <f t="shared" si="126"/>
        <v>0</v>
      </c>
    </row>
    <row r="804" spans="1:30" x14ac:dyDescent="0.2">
      <c r="A804" s="17" t="s">
        <v>266</v>
      </c>
      <c r="B804" s="28" t="s">
        <v>74</v>
      </c>
      <c r="C804" s="28" t="s">
        <v>110</v>
      </c>
      <c r="D804" s="28" t="s">
        <v>108</v>
      </c>
      <c r="E804" s="28" t="s">
        <v>307</v>
      </c>
      <c r="F804" s="28"/>
      <c r="G804" s="28"/>
      <c r="H804" s="20">
        <f>H805</f>
        <v>470070.96</v>
      </c>
      <c r="I804" s="20">
        <f>I805</f>
        <v>470070.96</v>
      </c>
    </row>
    <row r="805" spans="1:30" x14ac:dyDescent="0.2">
      <c r="A805" s="36" t="s">
        <v>20</v>
      </c>
      <c r="B805" s="28" t="s">
        <v>74</v>
      </c>
      <c r="C805" s="28" t="s">
        <v>110</v>
      </c>
      <c r="D805" s="28" t="s">
        <v>108</v>
      </c>
      <c r="E805" s="28" t="s">
        <v>398</v>
      </c>
      <c r="F805" s="28"/>
      <c r="G805" s="28"/>
      <c r="H805" s="20">
        <f>H806+H807</f>
        <v>470070.96</v>
      </c>
      <c r="I805" s="20">
        <f>I806+I807</f>
        <v>470070.96</v>
      </c>
    </row>
    <row r="806" spans="1:30" x14ac:dyDescent="0.2">
      <c r="A806" s="16" t="s">
        <v>436</v>
      </c>
      <c r="B806" s="28" t="s">
        <v>74</v>
      </c>
      <c r="C806" s="28" t="s">
        <v>110</v>
      </c>
      <c r="D806" s="28" t="s">
        <v>108</v>
      </c>
      <c r="E806" s="28" t="s">
        <v>398</v>
      </c>
      <c r="F806" s="28" t="s">
        <v>92</v>
      </c>
      <c r="G806" s="28"/>
      <c r="H806" s="20">
        <v>333291.96000000002</v>
      </c>
      <c r="I806" s="20">
        <v>333291.96000000002</v>
      </c>
    </row>
    <row r="807" spans="1:30" ht="22.5" x14ac:dyDescent="0.2">
      <c r="A807" s="16" t="s">
        <v>30</v>
      </c>
      <c r="B807" s="28" t="s">
        <v>74</v>
      </c>
      <c r="C807" s="28" t="s">
        <v>110</v>
      </c>
      <c r="D807" s="28" t="s">
        <v>108</v>
      </c>
      <c r="E807" s="28" t="s">
        <v>398</v>
      </c>
      <c r="F807" s="28" t="s">
        <v>277</v>
      </c>
      <c r="G807" s="28"/>
      <c r="H807" s="20">
        <v>136779</v>
      </c>
      <c r="I807" s="20">
        <v>136779</v>
      </c>
    </row>
    <row r="808" spans="1:30" x14ac:dyDescent="0.2">
      <c r="A808" s="16" t="s">
        <v>386</v>
      </c>
      <c r="B808" s="28" t="s">
        <v>74</v>
      </c>
      <c r="C808" s="28" t="s">
        <v>110</v>
      </c>
      <c r="D808" s="28" t="s">
        <v>108</v>
      </c>
      <c r="E808" s="28" t="s">
        <v>272</v>
      </c>
      <c r="F808" s="28"/>
      <c r="G808" s="28"/>
      <c r="H808" s="20">
        <f t="shared" ref="H808:I809" si="127">H809</f>
        <v>20800</v>
      </c>
      <c r="I808" s="20">
        <f t="shared" si="127"/>
        <v>20800</v>
      </c>
    </row>
    <row r="809" spans="1:30" x14ac:dyDescent="0.2">
      <c r="A809" s="36" t="s">
        <v>20</v>
      </c>
      <c r="B809" s="28" t="s">
        <v>74</v>
      </c>
      <c r="C809" s="28" t="s">
        <v>110</v>
      </c>
      <c r="D809" s="28" t="s">
        <v>108</v>
      </c>
      <c r="E809" s="28" t="s">
        <v>399</v>
      </c>
      <c r="F809" s="28"/>
      <c r="G809" s="28"/>
      <c r="H809" s="20">
        <f t="shared" si="127"/>
        <v>20800</v>
      </c>
      <c r="I809" s="20">
        <f t="shared" si="127"/>
        <v>20800</v>
      </c>
    </row>
    <row r="810" spans="1:30" x14ac:dyDescent="0.2">
      <c r="A810" s="16" t="s">
        <v>436</v>
      </c>
      <c r="B810" s="28" t="s">
        <v>74</v>
      </c>
      <c r="C810" s="28" t="s">
        <v>110</v>
      </c>
      <c r="D810" s="28" t="s">
        <v>108</v>
      </c>
      <c r="E810" s="28" t="s">
        <v>399</v>
      </c>
      <c r="F810" s="28" t="s">
        <v>92</v>
      </c>
      <c r="G810" s="28"/>
      <c r="H810" s="20">
        <v>20800</v>
      </c>
      <c r="I810" s="20">
        <v>20800</v>
      </c>
    </row>
    <row r="811" spans="1:30" ht="22.5" x14ac:dyDescent="0.2">
      <c r="A811" s="17" t="s">
        <v>267</v>
      </c>
      <c r="B811" s="28" t="s">
        <v>74</v>
      </c>
      <c r="C811" s="28" t="s">
        <v>110</v>
      </c>
      <c r="D811" s="28" t="s">
        <v>108</v>
      </c>
      <c r="E811" s="28" t="s">
        <v>308</v>
      </c>
      <c r="F811" s="28"/>
      <c r="G811" s="28"/>
      <c r="H811" s="20">
        <f>H812</f>
        <v>2412666.67</v>
      </c>
      <c r="I811" s="20">
        <f>I812</f>
        <v>2412666.67</v>
      </c>
    </row>
    <row r="812" spans="1:30" x14ac:dyDescent="0.2">
      <c r="A812" s="1" t="s">
        <v>38</v>
      </c>
      <c r="B812" s="28" t="s">
        <v>74</v>
      </c>
      <c r="C812" s="28" t="s">
        <v>110</v>
      </c>
      <c r="D812" s="28" t="s">
        <v>108</v>
      </c>
      <c r="E812" s="28" t="s">
        <v>400</v>
      </c>
      <c r="F812" s="28"/>
      <c r="G812" s="28"/>
      <c r="H812" s="20">
        <f>H813+H814</f>
        <v>2412666.67</v>
      </c>
      <c r="I812" s="20">
        <f>I813+I814</f>
        <v>2412666.67</v>
      </c>
    </row>
    <row r="813" spans="1:30" x14ac:dyDescent="0.2">
      <c r="A813" s="17" t="s">
        <v>164</v>
      </c>
      <c r="B813" s="28" t="s">
        <v>74</v>
      </c>
      <c r="C813" s="28" t="s">
        <v>110</v>
      </c>
      <c r="D813" s="28" t="s">
        <v>108</v>
      </c>
      <c r="E813" s="28" t="s">
        <v>400</v>
      </c>
      <c r="F813" s="28" t="s">
        <v>162</v>
      </c>
      <c r="G813" s="28"/>
      <c r="H813" s="20">
        <v>626566.67000000004</v>
      </c>
      <c r="I813" s="20">
        <v>626566.67000000004</v>
      </c>
    </row>
    <row r="814" spans="1:30" x14ac:dyDescent="0.2">
      <c r="A814" s="17" t="s">
        <v>164</v>
      </c>
      <c r="B814" s="28" t="s">
        <v>74</v>
      </c>
      <c r="C814" s="28" t="s">
        <v>110</v>
      </c>
      <c r="D814" s="28" t="s">
        <v>108</v>
      </c>
      <c r="E814" s="28" t="s">
        <v>400</v>
      </c>
      <c r="F814" s="28" t="s">
        <v>162</v>
      </c>
      <c r="G814" s="28" t="s">
        <v>215</v>
      </c>
      <c r="H814" s="20">
        <v>1786100</v>
      </c>
      <c r="I814" s="20">
        <v>1786100</v>
      </c>
    </row>
    <row r="815" spans="1:30" x14ac:dyDescent="0.2">
      <c r="A815" s="17" t="s">
        <v>441</v>
      </c>
      <c r="B815" s="28" t="s">
        <v>74</v>
      </c>
      <c r="C815" s="28" t="s">
        <v>110</v>
      </c>
      <c r="D815" s="28" t="s">
        <v>108</v>
      </c>
      <c r="E815" s="28" t="s">
        <v>444</v>
      </c>
      <c r="F815" s="28"/>
      <c r="G815" s="28"/>
      <c r="H815" s="20">
        <f>H816+H823</f>
        <v>21925738.32</v>
      </c>
      <c r="I815" s="20">
        <f>I816+I823</f>
        <v>21776437.41</v>
      </c>
    </row>
    <row r="816" spans="1:30" x14ac:dyDescent="0.2">
      <c r="A816" s="16" t="s">
        <v>299</v>
      </c>
      <c r="B816" s="28" t="s">
        <v>74</v>
      </c>
      <c r="C816" s="28" t="s">
        <v>110</v>
      </c>
      <c r="D816" s="28" t="s">
        <v>108</v>
      </c>
      <c r="E816" s="28" t="s">
        <v>401</v>
      </c>
      <c r="F816" s="28"/>
      <c r="G816" s="28"/>
      <c r="H816" s="20">
        <f>SUM(H817:H822)</f>
        <v>6779633.75</v>
      </c>
      <c r="I816" s="20">
        <f t="shared" ref="I816" si="128">SUM(I817:I822)</f>
        <v>6666391.5199999996</v>
      </c>
    </row>
    <row r="817" spans="1:9" x14ac:dyDescent="0.2">
      <c r="A817" s="9" t="s">
        <v>425</v>
      </c>
      <c r="B817" s="28" t="s">
        <v>74</v>
      </c>
      <c r="C817" s="28" t="s">
        <v>110</v>
      </c>
      <c r="D817" s="28" t="s">
        <v>108</v>
      </c>
      <c r="E817" s="28" t="s">
        <v>401</v>
      </c>
      <c r="F817" s="28" t="s">
        <v>88</v>
      </c>
      <c r="G817" s="28"/>
      <c r="H817" s="20">
        <v>3658053.63</v>
      </c>
      <c r="I817" s="20">
        <v>3577579.15</v>
      </c>
    </row>
    <row r="818" spans="1:9" x14ac:dyDescent="0.2">
      <c r="A818" s="9" t="s">
        <v>425</v>
      </c>
      <c r="B818" s="28" t="s">
        <v>74</v>
      </c>
      <c r="C818" s="28" t="s">
        <v>110</v>
      </c>
      <c r="D818" s="28" t="s">
        <v>108</v>
      </c>
      <c r="E818" s="28" t="s">
        <v>401</v>
      </c>
      <c r="F818" s="28" t="s">
        <v>88</v>
      </c>
      <c r="G818" s="28" t="s">
        <v>215</v>
      </c>
      <c r="H818" s="20">
        <v>40990</v>
      </c>
      <c r="I818" s="20">
        <v>40990</v>
      </c>
    </row>
    <row r="819" spans="1:9" ht="22.5" x14ac:dyDescent="0.2">
      <c r="A819" s="17" t="s">
        <v>91</v>
      </c>
      <c r="B819" s="28" t="s">
        <v>74</v>
      </c>
      <c r="C819" s="28" t="s">
        <v>110</v>
      </c>
      <c r="D819" s="28" t="s">
        <v>108</v>
      </c>
      <c r="E819" s="28" t="s">
        <v>401</v>
      </c>
      <c r="F819" s="28" t="s">
        <v>90</v>
      </c>
      <c r="G819" s="28"/>
      <c r="H819" s="20">
        <v>3000</v>
      </c>
      <c r="I819" s="20">
        <v>3000</v>
      </c>
    </row>
    <row r="820" spans="1:9" ht="22.5" x14ac:dyDescent="0.2">
      <c r="A820" s="9" t="s">
        <v>427</v>
      </c>
      <c r="B820" s="28" t="s">
        <v>74</v>
      </c>
      <c r="C820" s="28" t="s">
        <v>110</v>
      </c>
      <c r="D820" s="28" t="s">
        <v>108</v>
      </c>
      <c r="E820" s="28" t="s">
        <v>401</v>
      </c>
      <c r="F820" s="28" t="s">
        <v>426</v>
      </c>
      <c r="G820" s="28"/>
      <c r="H820" s="20">
        <v>1065200.1200000001</v>
      </c>
      <c r="I820" s="20">
        <v>1049832.3700000001</v>
      </c>
    </row>
    <row r="821" spans="1:9" ht="22.5" x14ac:dyDescent="0.2">
      <c r="A821" s="9" t="s">
        <v>427</v>
      </c>
      <c r="B821" s="28" t="s">
        <v>74</v>
      </c>
      <c r="C821" s="28" t="s">
        <v>110</v>
      </c>
      <c r="D821" s="28" t="s">
        <v>108</v>
      </c>
      <c r="E821" s="28" t="s">
        <v>401</v>
      </c>
      <c r="F821" s="28" t="s">
        <v>426</v>
      </c>
      <c r="G821" s="28" t="s">
        <v>215</v>
      </c>
      <c r="H821" s="20">
        <v>12390</v>
      </c>
      <c r="I821" s="20">
        <v>12390</v>
      </c>
    </row>
    <row r="822" spans="1:9" ht="22.5" x14ac:dyDescent="0.2">
      <c r="A822" s="9" t="s">
        <v>427</v>
      </c>
      <c r="B822" s="28" t="s">
        <v>74</v>
      </c>
      <c r="C822" s="28" t="s">
        <v>110</v>
      </c>
      <c r="D822" s="28" t="s">
        <v>108</v>
      </c>
      <c r="E822" s="28" t="s">
        <v>401</v>
      </c>
      <c r="F822" s="28" t="s">
        <v>92</v>
      </c>
      <c r="G822" s="28"/>
      <c r="H822" s="20">
        <v>2000000</v>
      </c>
      <c r="I822" s="20">
        <v>1982600</v>
      </c>
    </row>
    <row r="823" spans="1:9" ht="33.75" x14ac:dyDescent="0.2">
      <c r="A823" s="1" t="s">
        <v>165</v>
      </c>
      <c r="B823" s="28" t="s">
        <v>74</v>
      </c>
      <c r="C823" s="28" t="s">
        <v>110</v>
      </c>
      <c r="D823" s="28" t="s">
        <v>108</v>
      </c>
      <c r="E823" s="28" t="s">
        <v>402</v>
      </c>
      <c r="F823" s="28"/>
      <c r="G823" s="28"/>
      <c r="H823" s="20">
        <f>SUM(H824:H833)</f>
        <v>15146104.570000002</v>
      </c>
      <c r="I823" s="20">
        <f>SUM(I824:I833)</f>
        <v>15110045.890000001</v>
      </c>
    </row>
    <row r="824" spans="1:9" x14ac:dyDescent="0.2">
      <c r="A824" s="9" t="s">
        <v>429</v>
      </c>
      <c r="B824" s="28" t="s">
        <v>74</v>
      </c>
      <c r="C824" s="28" t="s">
        <v>110</v>
      </c>
      <c r="D824" s="28" t="s">
        <v>108</v>
      </c>
      <c r="E824" s="28" t="s">
        <v>402</v>
      </c>
      <c r="F824" s="28" t="s">
        <v>176</v>
      </c>
      <c r="G824" s="28"/>
      <c r="H824" s="20">
        <v>9186168.1500000004</v>
      </c>
      <c r="I824" s="20">
        <v>9186068.1600000001</v>
      </c>
    </row>
    <row r="825" spans="1:9" x14ac:dyDescent="0.2">
      <c r="A825" s="9" t="s">
        <v>429</v>
      </c>
      <c r="B825" s="28" t="s">
        <v>74</v>
      </c>
      <c r="C825" s="28" t="s">
        <v>110</v>
      </c>
      <c r="D825" s="28" t="s">
        <v>108</v>
      </c>
      <c r="E825" s="28" t="s">
        <v>402</v>
      </c>
      <c r="F825" s="28" t="s">
        <v>176</v>
      </c>
      <c r="G825" s="28" t="s">
        <v>215</v>
      </c>
      <c r="H825" s="20">
        <v>97950</v>
      </c>
      <c r="I825" s="20">
        <v>97950</v>
      </c>
    </row>
    <row r="826" spans="1:9" ht="22.5" x14ac:dyDescent="0.2">
      <c r="A826" s="9" t="s">
        <v>430</v>
      </c>
      <c r="B826" s="28" t="s">
        <v>74</v>
      </c>
      <c r="C826" s="28" t="s">
        <v>110</v>
      </c>
      <c r="D826" s="28" t="s">
        <v>108</v>
      </c>
      <c r="E826" s="28" t="s">
        <v>402</v>
      </c>
      <c r="F826" s="28" t="s">
        <v>428</v>
      </c>
      <c r="G826" s="28"/>
      <c r="H826" s="20">
        <v>2378614.6800000002</v>
      </c>
      <c r="I826" s="20">
        <v>2378614.6800000002</v>
      </c>
    </row>
    <row r="827" spans="1:9" ht="22.5" x14ac:dyDescent="0.2">
      <c r="A827" s="9" t="s">
        <v>430</v>
      </c>
      <c r="B827" s="28" t="s">
        <v>74</v>
      </c>
      <c r="C827" s="28" t="s">
        <v>110</v>
      </c>
      <c r="D827" s="28" t="s">
        <v>108</v>
      </c>
      <c r="E827" s="28" t="s">
        <v>402</v>
      </c>
      <c r="F827" s="28" t="s">
        <v>428</v>
      </c>
      <c r="G827" s="28" t="s">
        <v>215</v>
      </c>
      <c r="H827" s="20">
        <v>29590</v>
      </c>
      <c r="I827" s="20">
        <v>29590</v>
      </c>
    </row>
    <row r="828" spans="1:9" x14ac:dyDescent="0.2">
      <c r="A828" s="1" t="s">
        <v>191</v>
      </c>
      <c r="B828" s="28" t="s">
        <v>74</v>
      </c>
      <c r="C828" s="28" t="s">
        <v>110</v>
      </c>
      <c r="D828" s="28" t="s">
        <v>108</v>
      </c>
      <c r="E828" s="28" t="s">
        <v>402</v>
      </c>
      <c r="F828" s="28" t="s">
        <v>190</v>
      </c>
      <c r="G828" s="28"/>
      <c r="H828" s="20">
        <v>985601.23</v>
      </c>
      <c r="I828" s="20">
        <v>983522.16</v>
      </c>
    </row>
    <row r="829" spans="1:9" x14ac:dyDescent="0.2">
      <c r="A829" s="1" t="s">
        <v>436</v>
      </c>
      <c r="B829" s="28" t="s">
        <v>74</v>
      </c>
      <c r="C829" s="28" t="s">
        <v>110</v>
      </c>
      <c r="D829" s="28" t="s">
        <v>108</v>
      </c>
      <c r="E829" s="28" t="s">
        <v>402</v>
      </c>
      <c r="F829" s="28" t="s">
        <v>92</v>
      </c>
      <c r="G829" s="28"/>
      <c r="H829" s="20">
        <v>2056805.08</v>
      </c>
      <c r="I829" s="20">
        <v>2026125.17</v>
      </c>
    </row>
    <row r="830" spans="1:9" x14ac:dyDescent="0.2">
      <c r="A830" s="37" t="s">
        <v>457</v>
      </c>
      <c r="B830" s="28" t="s">
        <v>74</v>
      </c>
      <c r="C830" s="28" t="s">
        <v>110</v>
      </c>
      <c r="D830" s="28" t="s">
        <v>108</v>
      </c>
      <c r="E830" s="28" t="s">
        <v>402</v>
      </c>
      <c r="F830" s="28" t="s">
        <v>456</v>
      </c>
      <c r="G830" s="28"/>
      <c r="H830" s="20">
        <v>352259.05</v>
      </c>
      <c r="I830" s="20">
        <v>349059.34</v>
      </c>
    </row>
    <row r="831" spans="1:9" x14ac:dyDescent="0.2">
      <c r="A831" s="1" t="s">
        <v>95</v>
      </c>
      <c r="B831" s="28" t="s">
        <v>74</v>
      </c>
      <c r="C831" s="28" t="s">
        <v>110</v>
      </c>
      <c r="D831" s="28" t="s">
        <v>108</v>
      </c>
      <c r="E831" s="28" t="s">
        <v>402</v>
      </c>
      <c r="F831" s="28" t="s">
        <v>93</v>
      </c>
      <c r="G831" s="28"/>
      <c r="H831" s="20">
        <v>47267</v>
      </c>
      <c r="I831" s="20">
        <v>47267</v>
      </c>
    </row>
    <row r="832" spans="1:9" x14ac:dyDescent="0.2">
      <c r="A832" s="1" t="s">
        <v>317</v>
      </c>
      <c r="B832" s="28" t="s">
        <v>74</v>
      </c>
      <c r="C832" s="28" t="s">
        <v>110</v>
      </c>
      <c r="D832" s="28" t="s">
        <v>108</v>
      </c>
      <c r="E832" s="28" t="s">
        <v>402</v>
      </c>
      <c r="F832" s="28" t="s">
        <v>94</v>
      </c>
      <c r="G832" s="28"/>
      <c r="H832" s="20">
        <v>4574</v>
      </c>
      <c r="I832" s="20">
        <v>4574</v>
      </c>
    </row>
    <row r="833" spans="1:30" x14ac:dyDescent="0.2">
      <c r="A833" s="52" t="s">
        <v>627</v>
      </c>
      <c r="B833" s="28" t="s">
        <v>74</v>
      </c>
      <c r="C833" s="28" t="s">
        <v>110</v>
      </c>
      <c r="D833" s="28" t="s">
        <v>108</v>
      </c>
      <c r="E833" s="28" t="s">
        <v>402</v>
      </c>
      <c r="F833" s="28" t="s">
        <v>626</v>
      </c>
      <c r="G833" s="28"/>
      <c r="H833" s="20">
        <v>7275.38</v>
      </c>
      <c r="I833" s="20">
        <v>7275.38</v>
      </c>
    </row>
    <row r="834" spans="1:30" x14ac:dyDescent="0.2">
      <c r="A834" s="2" t="s">
        <v>479</v>
      </c>
      <c r="B834" s="28" t="s">
        <v>74</v>
      </c>
      <c r="C834" s="28" t="s">
        <v>110</v>
      </c>
      <c r="D834" s="28" t="s">
        <v>108</v>
      </c>
      <c r="E834" s="28" t="s">
        <v>301</v>
      </c>
      <c r="F834" s="28"/>
      <c r="G834" s="28"/>
      <c r="H834" s="20">
        <f>H837+H840+H835</f>
        <v>613037</v>
      </c>
      <c r="I834" s="20">
        <f t="shared" ref="I834" si="129">I837+I840+I835</f>
        <v>134430.39999999999</v>
      </c>
      <c r="J834" s="20">
        <f t="shared" ref="J834:AD834" si="130">J837+J840+J835</f>
        <v>0</v>
      </c>
      <c r="K834" s="20">
        <f t="shared" si="130"/>
        <v>0</v>
      </c>
      <c r="L834" s="20">
        <f t="shared" si="130"/>
        <v>0</v>
      </c>
      <c r="M834" s="20">
        <f t="shared" si="130"/>
        <v>0</v>
      </c>
      <c r="N834" s="20">
        <f t="shared" si="130"/>
        <v>0</v>
      </c>
      <c r="O834" s="20">
        <f t="shared" si="130"/>
        <v>0</v>
      </c>
      <c r="P834" s="20">
        <f t="shared" si="130"/>
        <v>0</v>
      </c>
      <c r="Q834" s="20">
        <f t="shared" si="130"/>
        <v>0</v>
      </c>
      <c r="R834" s="20">
        <f t="shared" si="130"/>
        <v>0</v>
      </c>
      <c r="S834" s="20">
        <f t="shared" si="130"/>
        <v>0</v>
      </c>
      <c r="T834" s="20">
        <f t="shared" si="130"/>
        <v>0</v>
      </c>
      <c r="U834" s="20">
        <f t="shared" si="130"/>
        <v>0</v>
      </c>
      <c r="V834" s="20">
        <f t="shared" si="130"/>
        <v>0</v>
      </c>
      <c r="W834" s="20">
        <f t="shared" si="130"/>
        <v>0</v>
      </c>
      <c r="X834" s="20">
        <f t="shared" si="130"/>
        <v>0</v>
      </c>
      <c r="Y834" s="20">
        <f t="shared" si="130"/>
        <v>0</v>
      </c>
      <c r="Z834" s="20">
        <f t="shared" si="130"/>
        <v>0</v>
      </c>
      <c r="AA834" s="20">
        <f t="shared" si="130"/>
        <v>0</v>
      </c>
      <c r="AB834" s="20">
        <f t="shared" si="130"/>
        <v>0</v>
      </c>
      <c r="AC834" s="20">
        <f t="shared" si="130"/>
        <v>0</v>
      </c>
      <c r="AD834" s="20">
        <f t="shared" si="130"/>
        <v>0</v>
      </c>
    </row>
    <row r="835" spans="1:30" x14ac:dyDescent="0.2">
      <c r="A835" s="2" t="s">
        <v>20</v>
      </c>
      <c r="B835" s="28" t="s">
        <v>74</v>
      </c>
      <c r="C835" s="28" t="s">
        <v>110</v>
      </c>
      <c r="D835" s="28" t="s">
        <v>108</v>
      </c>
      <c r="E835" s="28" t="s">
        <v>378</v>
      </c>
      <c r="F835" s="28"/>
      <c r="G835" s="28"/>
      <c r="H835" s="20">
        <f>H836</f>
        <v>134430.39999999999</v>
      </c>
      <c r="I835" s="20">
        <f>I836</f>
        <v>134430.39999999999</v>
      </c>
    </row>
    <row r="836" spans="1:30" x14ac:dyDescent="0.2">
      <c r="A836" s="1" t="s">
        <v>436</v>
      </c>
      <c r="B836" s="28" t="s">
        <v>74</v>
      </c>
      <c r="C836" s="28" t="s">
        <v>110</v>
      </c>
      <c r="D836" s="28" t="s">
        <v>108</v>
      </c>
      <c r="E836" s="28" t="s">
        <v>378</v>
      </c>
      <c r="F836" s="28" t="s">
        <v>92</v>
      </c>
      <c r="G836" s="28"/>
      <c r="H836" s="20">
        <v>134430.39999999999</v>
      </c>
      <c r="I836" s="20">
        <v>134430.39999999999</v>
      </c>
    </row>
    <row r="837" spans="1:30" x14ac:dyDescent="0.2">
      <c r="A837" s="1" t="s">
        <v>499</v>
      </c>
      <c r="B837" s="28" t="s">
        <v>74</v>
      </c>
      <c r="C837" s="28" t="s">
        <v>110</v>
      </c>
      <c r="D837" s="28" t="s">
        <v>108</v>
      </c>
      <c r="E837" s="28" t="s">
        <v>305</v>
      </c>
      <c r="F837" s="28"/>
      <c r="G837" s="28"/>
      <c r="H837" s="20">
        <f t="shared" ref="H837:I838" si="131">H838</f>
        <v>278606.59999999998</v>
      </c>
      <c r="I837" s="20">
        <f t="shared" si="131"/>
        <v>0</v>
      </c>
    </row>
    <row r="838" spans="1:30" x14ac:dyDescent="0.2">
      <c r="A838" s="17" t="s">
        <v>498</v>
      </c>
      <c r="B838" s="28" t="s">
        <v>74</v>
      </c>
      <c r="C838" s="28" t="s">
        <v>110</v>
      </c>
      <c r="D838" s="28" t="s">
        <v>108</v>
      </c>
      <c r="E838" s="28" t="s">
        <v>413</v>
      </c>
      <c r="F838" s="28"/>
      <c r="G838" s="28"/>
      <c r="H838" s="20">
        <f t="shared" si="131"/>
        <v>278606.59999999998</v>
      </c>
      <c r="I838" s="20">
        <f t="shared" si="131"/>
        <v>0</v>
      </c>
    </row>
    <row r="839" spans="1:30" x14ac:dyDescent="0.2">
      <c r="A839" s="1" t="s">
        <v>436</v>
      </c>
      <c r="B839" s="28" t="s">
        <v>74</v>
      </c>
      <c r="C839" s="28" t="s">
        <v>110</v>
      </c>
      <c r="D839" s="28" t="s">
        <v>108</v>
      </c>
      <c r="E839" s="28" t="s">
        <v>413</v>
      </c>
      <c r="F839" s="28" t="s">
        <v>92</v>
      </c>
      <c r="G839" s="28"/>
      <c r="H839" s="20">
        <v>278606.59999999998</v>
      </c>
      <c r="I839" s="20">
        <v>0</v>
      </c>
    </row>
    <row r="840" spans="1:30" x14ac:dyDescent="0.2">
      <c r="A840" s="1" t="s">
        <v>414</v>
      </c>
      <c r="B840" s="28" t="s">
        <v>74</v>
      </c>
      <c r="C840" s="28" t="s">
        <v>110</v>
      </c>
      <c r="D840" s="28" t="s">
        <v>108</v>
      </c>
      <c r="E840" s="28" t="s">
        <v>265</v>
      </c>
      <c r="F840" s="28"/>
      <c r="G840" s="28"/>
      <c r="H840" s="20">
        <f t="shared" ref="H840:I841" si="132">H841</f>
        <v>200000</v>
      </c>
      <c r="I840" s="20">
        <f t="shared" si="132"/>
        <v>0</v>
      </c>
    </row>
    <row r="841" spans="1:30" x14ac:dyDescent="0.2">
      <c r="A841" s="17" t="s">
        <v>259</v>
      </c>
      <c r="B841" s="28" t="s">
        <v>74</v>
      </c>
      <c r="C841" s="28" t="s">
        <v>110</v>
      </c>
      <c r="D841" s="28" t="s">
        <v>108</v>
      </c>
      <c r="E841" s="28" t="s">
        <v>415</v>
      </c>
      <c r="F841" s="28"/>
      <c r="G841" s="28"/>
      <c r="H841" s="20">
        <f t="shared" si="132"/>
        <v>200000</v>
      </c>
      <c r="I841" s="20">
        <f t="shared" si="132"/>
        <v>0</v>
      </c>
    </row>
    <row r="842" spans="1:30" x14ac:dyDescent="0.2">
      <c r="A842" s="1" t="s">
        <v>436</v>
      </c>
      <c r="B842" s="28" t="s">
        <v>74</v>
      </c>
      <c r="C842" s="28" t="s">
        <v>110</v>
      </c>
      <c r="D842" s="28" t="s">
        <v>108</v>
      </c>
      <c r="E842" s="28" t="s">
        <v>415</v>
      </c>
      <c r="F842" s="28" t="s">
        <v>92</v>
      </c>
      <c r="G842" s="28"/>
      <c r="H842" s="20">
        <v>200000</v>
      </c>
      <c r="I842" s="20">
        <v>0</v>
      </c>
    </row>
    <row r="843" spans="1:30" ht="22.5" x14ac:dyDescent="0.2">
      <c r="A843" s="17" t="s">
        <v>41</v>
      </c>
      <c r="B843" s="28" t="s">
        <v>74</v>
      </c>
      <c r="C843" s="28" t="s">
        <v>110</v>
      </c>
      <c r="D843" s="28" t="s">
        <v>108</v>
      </c>
      <c r="E843" s="28" t="s">
        <v>282</v>
      </c>
      <c r="F843" s="28"/>
      <c r="G843" s="28"/>
      <c r="H843" s="20">
        <f t="shared" ref="H843:I844" si="133">H844</f>
        <v>116200</v>
      </c>
      <c r="I843" s="20">
        <f t="shared" si="133"/>
        <v>115566.39999999999</v>
      </c>
    </row>
    <row r="844" spans="1:30" x14ac:dyDescent="0.2">
      <c r="A844" s="1" t="s">
        <v>280</v>
      </c>
      <c r="B844" s="28" t="s">
        <v>74</v>
      </c>
      <c r="C844" s="28" t="s">
        <v>110</v>
      </c>
      <c r="D844" s="28" t="s">
        <v>108</v>
      </c>
      <c r="E844" s="28" t="s">
        <v>331</v>
      </c>
      <c r="F844" s="28"/>
      <c r="G844" s="28"/>
      <c r="H844" s="20">
        <f t="shared" si="133"/>
        <v>116200</v>
      </c>
      <c r="I844" s="20">
        <f t="shared" si="133"/>
        <v>115566.39999999999</v>
      </c>
    </row>
    <row r="845" spans="1:30" x14ac:dyDescent="0.2">
      <c r="A845" s="1" t="s">
        <v>436</v>
      </c>
      <c r="B845" s="28" t="s">
        <v>74</v>
      </c>
      <c r="C845" s="28" t="s">
        <v>110</v>
      </c>
      <c r="D845" s="28" t="s">
        <v>108</v>
      </c>
      <c r="E845" s="28" t="s">
        <v>331</v>
      </c>
      <c r="F845" s="28" t="s">
        <v>92</v>
      </c>
      <c r="G845" s="28"/>
      <c r="H845" s="20">
        <v>116200</v>
      </c>
      <c r="I845" s="20">
        <v>115566.39999999999</v>
      </c>
    </row>
    <row r="846" spans="1:30" ht="33.75" x14ac:dyDescent="0.2">
      <c r="A846" s="17" t="s">
        <v>518</v>
      </c>
      <c r="B846" s="28" t="s">
        <v>74</v>
      </c>
      <c r="C846" s="28" t="s">
        <v>110</v>
      </c>
      <c r="D846" s="28" t="s">
        <v>108</v>
      </c>
      <c r="E846" s="28" t="s">
        <v>535</v>
      </c>
      <c r="F846" s="28"/>
      <c r="G846" s="28"/>
      <c r="H846" s="20">
        <f t="shared" ref="H846:I847" si="134">H847</f>
        <v>75000</v>
      </c>
      <c r="I846" s="20">
        <f t="shared" si="134"/>
        <v>0</v>
      </c>
    </row>
    <row r="847" spans="1:30" ht="22.5" x14ac:dyDescent="0.2">
      <c r="A847" s="17" t="s">
        <v>519</v>
      </c>
      <c r="B847" s="28" t="s">
        <v>74</v>
      </c>
      <c r="C847" s="28" t="s">
        <v>110</v>
      </c>
      <c r="D847" s="28" t="s">
        <v>108</v>
      </c>
      <c r="E847" s="28" t="s">
        <v>535</v>
      </c>
      <c r="F847" s="32"/>
      <c r="G847" s="32"/>
      <c r="H847" s="22">
        <f t="shared" si="134"/>
        <v>75000</v>
      </c>
      <c r="I847" s="22">
        <f t="shared" si="134"/>
        <v>0</v>
      </c>
    </row>
    <row r="848" spans="1:30" x14ac:dyDescent="0.2">
      <c r="A848" s="1" t="s">
        <v>436</v>
      </c>
      <c r="B848" s="28" t="s">
        <v>74</v>
      </c>
      <c r="C848" s="28" t="s">
        <v>110</v>
      </c>
      <c r="D848" s="28" t="s">
        <v>108</v>
      </c>
      <c r="E848" s="28" t="s">
        <v>535</v>
      </c>
      <c r="F848" s="28" t="s">
        <v>92</v>
      </c>
      <c r="G848" s="28"/>
      <c r="H848" s="20">
        <v>75000</v>
      </c>
      <c r="I848" s="20">
        <v>0</v>
      </c>
    </row>
    <row r="849" spans="1:9" x14ac:dyDescent="0.2">
      <c r="A849" s="17" t="s">
        <v>157</v>
      </c>
      <c r="B849" s="28" t="s">
        <v>74</v>
      </c>
      <c r="C849" s="28" t="s">
        <v>156</v>
      </c>
      <c r="D849" s="28" t="s">
        <v>84</v>
      </c>
      <c r="E849" s="28"/>
      <c r="F849" s="28"/>
      <c r="G849" s="28"/>
      <c r="H849" s="20">
        <f>H850+H853</f>
        <v>61727873.350000001</v>
      </c>
      <c r="I849" s="20">
        <f>I850+I853</f>
        <v>61426297.490000002</v>
      </c>
    </row>
    <row r="850" spans="1:9" x14ac:dyDescent="0.2">
      <c r="A850" s="9" t="s">
        <v>158</v>
      </c>
      <c r="B850" s="28" t="s">
        <v>74</v>
      </c>
      <c r="C850" s="28" t="s">
        <v>156</v>
      </c>
      <c r="D850" s="28" t="s">
        <v>97</v>
      </c>
      <c r="E850" s="28"/>
      <c r="F850" s="28"/>
      <c r="G850" s="28"/>
      <c r="H850" s="20">
        <f t="shared" ref="H850:I851" si="135">H851</f>
        <v>35202113.350000001</v>
      </c>
      <c r="I850" s="20">
        <f t="shared" si="135"/>
        <v>35202113.350000001</v>
      </c>
    </row>
    <row r="851" spans="1:9" ht="22.5" x14ac:dyDescent="0.2">
      <c r="A851" s="9" t="s">
        <v>255</v>
      </c>
      <c r="B851" s="28" t="s">
        <v>74</v>
      </c>
      <c r="C851" s="28" t="s">
        <v>156</v>
      </c>
      <c r="D851" s="28" t="s">
        <v>97</v>
      </c>
      <c r="E851" s="28" t="s">
        <v>246</v>
      </c>
      <c r="F851" s="28"/>
      <c r="G851" s="28"/>
      <c r="H851" s="20">
        <f t="shared" si="135"/>
        <v>35202113.350000001</v>
      </c>
      <c r="I851" s="20">
        <f t="shared" si="135"/>
        <v>35202113.350000001</v>
      </c>
    </row>
    <row r="852" spans="1:9" ht="22.5" x14ac:dyDescent="0.2">
      <c r="A852" s="52" t="s">
        <v>30</v>
      </c>
      <c r="B852" s="28" t="s">
        <v>74</v>
      </c>
      <c r="C852" s="28" t="s">
        <v>156</v>
      </c>
      <c r="D852" s="28" t="s">
        <v>97</v>
      </c>
      <c r="E852" s="28" t="s">
        <v>246</v>
      </c>
      <c r="F852" s="28" t="s">
        <v>277</v>
      </c>
      <c r="G852" s="28" t="s">
        <v>215</v>
      </c>
      <c r="H852" s="20">
        <v>35202113.350000001</v>
      </c>
      <c r="I852" s="20">
        <v>35202113.350000001</v>
      </c>
    </row>
    <row r="853" spans="1:9" x14ac:dyDescent="0.2">
      <c r="A853" s="17" t="s">
        <v>182</v>
      </c>
      <c r="B853" s="28" t="s">
        <v>74</v>
      </c>
      <c r="C853" s="28" t="s">
        <v>156</v>
      </c>
      <c r="D853" s="28" t="s">
        <v>89</v>
      </c>
      <c r="E853" s="28"/>
      <c r="F853" s="28"/>
      <c r="G853" s="28"/>
      <c r="H853" s="20">
        <f>H854+H858</f>
        <v>26525760</v>
      </c>
      <c r="I853" s="20">
        <f>I854+I858</f>
        <v>26224184.140000001</v>
      </c>
    </row>
    <row r="854" spans="1:9" ht="22.5" x14ac:dyDescent="0.2">
      <c r="A854" s="17" t="s">
        <v>483</v>
      </c>
      <c r="B854" s="28" t="s">
        <v>74</v>
      </c>
      <c r="C854" s="28" t="s">
        <v>156</v>
      </c>
      <c r="D854" s="28" t="s">
        <v>89</v>
      </c>
      <c r="E854" s="28" t="s">
        <v>273</v>
      </c>
      <c r="F854" s="28"/>
      <c r="G854" s="28"/>
      <c r="H854" s="20">
        <f t="shared" ref="H854:I856" si="136">H855</f>
        <v>13615960</v>
      </c>
      <c r="I854" s="20">
        <f t="shared" si="136"/>
        <v>13615960</v>
      </c>
    </row>
    <row r="855" spans="1:9" ht="22.5" x14ac:dyDescent="0.2">
      <c r="A855" s="17" t="s">
        <v>268</v>
      </c>
      <c r="B855" s="28" t="s">
        <v>74</v>
      </c>
      <c r="C855" s="28" t="s">
        <v>156</v>
      </c>
      <c r="D855" s="28" t="s">
        <v>89</v>
      </c>
      <c r="E855" s="28" t="s">
        <v>304</v>
      </c>
      <c r="F855" s="28"/>
      <c r="G855" s="28"/>
      <c r="H855" s="20">
        <f t="shared" si="136"/>
        <v>13615960</v>
      </c>
      <c r="I855" s="20">
        <f t="shared" si="136"/>
        <v>13615960</v>
      </c>
    </row>
    <row r="856" spans="1:9" ht="22.5" x14ac:dyDescent="0.2">
      <c r="A856" s="1" t="s">
        <v>189</v>
      </c>
      <c r="B856" s="28" t="s">
        <v>74</v>
      </c>
      <c r="C856" s="28" t="s">
        <v>156</v>
      </c>
      <c r="D856" s="28" t="s">
        <v>89</v>
      </c>
      <c r="E856" s="28" t="s">
        <v>225</v>
      </c>
      <c r="F856" s="28"/>
      <c r="G856" s="28"/>
      <c r="H856" s="20">
        <f t="shared" si="136"/>
        <v>13615960</v>
      </c>
      <c r="I856" s="20">
        <f t="shared" si="136"/>
        <v>13615960</v>
      </c>
    </row>
    <row r="857" spans="1:9" x14ac:dyDescent="0.2">
      <c r="A857" s="1" t="s">
        <v>185</v>
      </c>
      <c r="B857" s="28" t="s">
        <v>74</v>
      </c>
      <c r="C857" s="28" t="s">
        <v>156</v>
      </c>
      <c r="D857" s="28" t="s">
        <v>89</v>
      </c>
      <c r="E857" s="28" t="s">
        <v>225</v>
      </c>
      <c r="F857" s="28" t="s">
        <v>184</v>
      </c>
      <c r="G857" s="28" t="s">
        <v>215</v>
      </c>
      <c r="H857" s="21">
        <v>13615960</v>
      </c>
      <c r="I857" s="21">
        <v>13615960</v>
      </c>
    </row>
    <row r="858" spans="1:9" ht="22.5" x14ac:dyDescent="0.2">
      <c r="A858" s="17" t="s">
        <v>482</v>
      </c>
      <c r="B858" s="28" t="s">
        <v>74</v>
      </c>
      <c r="C858" s="28" t="s">
        <v>156</v>
      </c>
      <c r="D858" s="28" t="s">
        <v>89</v>
      </c>
      <c r="E858" s="28" t="s">
        <v>274</v>
      </c>
      <c r="F858" s="28"/>
      <c r="G858" s="28"/>
      <c r="H858" s="20">
        <f>H859+H863</f>
        <v>12909799.999999998</v>
      </c>
      <c r="I858" s="20">
        <f>I859+I863</f>
        <v>12608224.140000001</v>
      </c>
    </row>
    <row r="859" spans="1:9" x14ac:dyDescent="0.2">
      <c r="A859" s="9" t="s">
        <v>17</v>
      </c>
      <c r="B859" s="28" t="s">
        <v>74</v>
      </c>
      <c r="C859" s="28" t="s">
        <v>156</v>
      </c>
      <c r="D859" s="28" t="s">
        <v>89</v>
      </c>
      <c r="E859" s="28" t="s">
        <v>5</v>
      </c>
      <c r="F859" s="28"/>
      <c r="G859" s="28"/>
      <c r="H859" s="20">
        <f>H860</f>
        <v>12315982.059999999</v>
      </c>
      <c r="I859" s="20">
        <f>I860</f>
        <v>12208694.940000001</v>
      </c>
    </row>
    <row r="860" spans="1:9" ht="33.75" x14ac:dyDescent="0.2">
      <c r="A860" s="15" t="s">
        <v>575</v>
      </c>
      <c r="B860" s="28" t="s">
        <v>74</v>
      </c>
      <c r="C860" s="28" t="s">
        <v>156</v>
      </c>
      <c r="D860" s="28" t="s">
        <v>89</v>
      </c>
      <c r="E860" s="28" t="s">
        <v>226</v>
      </c>
      <c r="F860" s="28"/>
      <c r="G860" s="28"/>
      <c r="H860" s="20">
        <f>H861+H862</f>
        <v>12315982.059999999</v>
      </c>
      <c r="I860" s="20">
        <f>I861+I862</f>
        <v>12208694.940000001</v>
      </c>
    </row>
    <row r="861" spans="1:9" x14ac:dyDescent="0.2">
      <c r="A861" s="1" t="s">
        <v>436</v>
      </c>
      <c r="B861" s="28" t="s">
        <v>74</v>
      </c>
      <c r="C861" s="28" t="s">
        <v>156</v>
      </c>
      <c r="D861" s="28" t="s">
        <v>89</v>
      </c>
      <c r="E861" s="28" t="s">
        <v>226</v>
      </c>
      <c r="F861" s="30" t="s">
        <v>92</v>
      </c>
      <c r="G861" s="28" t="s">
        <v>215</v>
      </c>
      <c r="H861" s="21">
        <v>9869172.8499999996</v>
      </c>
      <c r="I861" s="21">
        <v>9761885.7300000004</v>
      </c>
    </row>
    <row r="862" spans="1:9" x14ac:dyDescent="0.2">
      <c r="A862" s="17" t="s">
        <v>164</v>
      </c>
      <c r="B862" s="28" t="s">
        <v>74</v>
      </c>
      <c r="C862" s="28" t="s">
        <v>156</v>
      </c>
      <c r="D862" s="28" t="s">
        <v>89</v>
      </c>
      <c r="E862" s="28" t="s">
        <v>226</v>
      </c>
      <c r="F862" s="30" t="s">
        <v>162</v>
      </c>
      <c r="G862" s="28" t="s">
        <v>215</v>
      </c>
      <c r="H862" s="21">
        <v>2446809.21</v>
      </c>
      <c r="I862" s="21">
        <v>2446809.21</v>
      </c>
    </row>
    <row r="863" spans="1:9" ht="22.5" x14ac:dyDescent="0.2">
      <c r="A863" s="17" t="s">
        <v>8</v>
      </c>
      <c r="B863" s="28" t="s">
        <v>74</v>
      </c>
      <c r="C863" s="28" t="s">
        <v>156</v>
      </c>
      <c r="D863" s="28" t="s">
        <v>89</v>
      </c>
      <c r="E863" s="28" t="s">
        <v>6</v>
      </c>
      <c r="F863" s="28"/>
      <c r="G863" s="28"/>
      <c r="H863" s="20">
        <f t="shared" ref="H863:I864" si="137">H864</f>
        <v>593817.93999999994</v>
      </c>
      <c r="I863" s="20">
        <f t="shared" si="137"/>
        <v>399529.2</v>
      </c>
    </row>
    <row r="864" spans="1:9" ht="33.75" x14ac:dyDescent="0.2">
      <c r="A864" s="15" t="s">
        <v>575</v>
      </c>
      <c r="B864" s="28" t="s">
        <v>74</v>
      </c>
      <c r="C864" s="28" t="s">
        <v>156</v>
      </c>
      <c r="D864" s="28" t="s">
        <v>89</v>
      </c>
      <c r="E864" s="28" t="s">
        <v>227</v>
      </c>
      <c r="F864" s="28"/>
      <c r="G864" s="28"/>
      <c r="H864" s="20">
        <f t="shared" si="137"/>
        <v>593817.93999999994</v>
      </c>
      <c r="I864" s="20">
        <f t="shared" si="137"/>
        <v>399529.2</v>
      </c>
    </row>
    <row r="865" spans="1:31" x14ac:dyDescent="0.2">
      <c r="A865" s="52" t="s">
        <v>623</v>
      </c>
      <c r="B865" s="28" t="s">
        <v>74</v>
      </c>
      <c r="C865" s="28" t="s">
        <v>156</v>
      </c>
      <c r="D865" s="28" t="s">
        <v>89</v>
      </c>
      <c r="E865" s="28" t="s">
        <v>227</v>
      </c>
      <c r="F865" s="30" t="s">
        <v>622</v>
      </c>
      <c r="G865" s="28" t="s">
        <v>215</v>
      </c>
      <c r="H865" s="21">
        <v>593817.93999999994</v>
      </c>
      <c r="I865" s="21">
        <v>399529.2</v>
      </c>
    </row>
    <row r="866" spans="1:31" x14ac:dyDescent="0.2">
      <c r="A866" s="16" t="s">
        <v>115</v>
      </c>
      <c r="B866" s="28" t="s">
        <v>74</v>
      </c>
      <c r="C866" s="28" t="s">
        <v>114</v>
      </c>
      <c r="D866" s="28" t="s">
        <v>86</v>
      </c>
      <c r="E866" s="28"/>
      <c r="F866" s="28"/>
      <c r="G866" s="28"/>
      <c r="H866" s="20">
        <f>H867</f>
        <v>14130460</v>
      </c>
      <c r="I866" s="20">
        <f>I867</f>
        <v>4330226.67</v>
      </c>
      <c r="J866" s="20">
        <f t="shared" ref="J866:AD866" si="138">J867+J873+J876</f>
        <v>0</v>
      </c>
      <c r="K866" s="20">
        <f t="shared" si="138"/>
        <v>0</v>
      </c>
      <c r="L866" s="20">
        <f t="shared" si="138"/>
        <v>0</v>
      </c>
      <c r="M866" s="20">
        <f t="shared" si="138"/>
        <v>0</v>
      </c>
      <c r="N866" s="20">
        <f t="shared" si="138"/>
        <v>0</v>
      </c>
      <c r="O866" s="20">
        <f t="shared" si="138"/>
        <v>0</v>
      </c>
      <c r="P866" s="20">
        <f t="shared" si="138"/>
        <v>0</v>
      </c>
      <c r="Q866" s="20">
        <f t="shared" si="138"/>
        <v>0</v>
      </c>
      <c r="R866" s="20">
        <f t="shared" si="138"/>
        <v>0</v>
      </c>
      <c r="S866" s="20">
        <f t="shared" si="138"/>
        <v>0</v>
      </c>
      <c r="T866" s="20">
        <f t="shared" si="138"/>
        <v>0</v>
      </c>
      <c r="U866" s="20">
        <f t="shared" si="138"/>
        <v>0</v>
      </c>
      <c r="V866" s="20">
        <f t="shared" si="138"/>
        <v>0</v>
      </c>
      <c r="W866" s="20">
        <f t="shared" si="138"/>
        <v>0</v>
      </c>
      <c r="X866" s="20">
        <f t="shared" si="138"/>
        <v>0</v>
      </c>
      <c r="Y866" s="20">
        <f t="shared" si="138"/>
        <v>0</v>
      </c>
      <c r="Z866" s="20">
        <f t="shared" si="138"/>
        <v>0</v>
      </c>
      <c r="AA866" s="20">
        <f t="shared" si="138"/>
        <v>0</v>
      </c>
      <c r="AB866" s="20">
        <f t="shared" si="138"/>
        <v>0</v>
      </c>
      <c r="AC866" s="20">
        <f t="shared" si="138"/>
        <v>0</v>
      </c>
      <c r="AD866" s="20">
        <f t="shared" si="138"/>
        <v>0</v>
      </c>
    </row>
    <row r="867" spans="1:31" ht="22.5" x14ac:dyDescent="0.2">
      <c r="A867" s="16" t="s">
        <v>508</v>
      </c>
      <c r="B867" s="28" t="s">
        <v>74</v>
      </c>
      <c r="C867" s="28" t="s">
        <v>114</v>
      </c>
      <c r="D867" s="28" t="s">
        <v>86</v>
      </c>
      <c r="E867" s="28" t="s">
        <v>445</v>
      </c>
      <c r="F867" s="28"/>
      <c r="G867" s="28"/>
      <c r="H867" s="20">
        <f>H868+H876+H873+H871</f>
        <v>14130460</v>
      </c>
      <c r="I867" s="20">
        <f t="shared" ref="I867" si="139">I868+I876+I873+I871</f>
        <v>4330226.67</v>
      </c>
    </row>
    <row r="868" spans="1:31" x14ac:dyDescent="0.2">
      <c r="A868" s="9" t="s">
        <v>628</v>
      </c>
      <c r="B868" s="30" t="s">
        <v>74</v>
      </c>
      <c r="C868" s="30" t="s">
        <v>114</v>
      </c>
      <c r="D868" s="30" t="s">
        <v>86</v>
      </c>
      <c r="E868" s="30" t="s">
        <v>360</v>
      </c>
      <c r="F868" s="30"/>
      <c r="G868" s="30"/>
      <c r="H868" s="20">
        <f t="shared" ref="H868:AD868" si="140">H870+H869</f>
        <v>264960</v>
      </c>
      <c r="I868" s="20">
        <f t="shared" si="140"/>
        <v>264960</v>
      </c>
      <c r="J868" s="20">
        <f t="shared" si="140"/>
        <v>0</v>
      </c>
      <c r="K868" s="20">
        <f t="shared" si="140"/>
        <v>0</v>
      </c>
      <c r="L868" s="20">
        <f t="shared" si="140"/>
        <v>0</v>
      </c>
      <c r="M868" s="20">
        <f t="shared" si="140"/>
        <v>0</v>
      </c>
      <c r="N868" s="20">
        <f t="shared" si="140"/>
        <v>0</v>
      </c>
      <c r="O868" s="20">
        <f t="shared" si="140"/>
        <v>0</v>
      </c>
      <c r="P868" s="20">
        <f t="shared" si="140"/>
        <v>0</v>
      </c>
      <c r="Q868" s="20">
        <f t="shared" si="140"/>
        <v>0</v>
      </c>
      <c r="R868" s="20">
        <f t="shared" si="140"/>
        <v>0</v>
      </c>
      <c r="S868" s="20">
        <f t="shared" si="140"/>
        <v>0</v>
      </c>
      <c r="T868" s="20">
        <f t="shared" si="140"/>
        <v>0</v>
      </c>
      <c r="U868" s="20">
        <f t="shared" si="140"/>
        <v>0</v>
      </c>
      <c r="V868" s="20">
        <f t="shared" si="140"/>
        <v>0</v>
      </c>
      <c r="W868" s="20">
        <f t="shared" si="140"/>
        <v>0</v>
      </c>
      <c r="X868" s="20">
        <f t="shared" si="140"/>
        <v>0</v>
      </c>
      <c r="Y868" s="20">
        <f t="shared" si="140"/>
        <v>0</v>
      </c>
      <c r="Z868" s="20">
        <f t="shared" si="140"/>
        <v>0</v>
      </c>
      <c r="AA868" s="20">
        <f t="shared" si="140"/>
        <v>0</v>
      </c>
      <c r="AB868" s="20">
        <f t="shared" si="140"/>
        <v>0</v>
      </c>
      <c r="AC868" s="20">
        <f t="shared" si="140"/>
        <v>0</v>
      </c>
      <c r="AD868" s="20">
        <f t="shared" si="140"/>
        <v>0</v>
      </c>
    </row>
    <row r="869" spans="1:31" x14ac:dyDescent="0.2">
      <c r="A869" s="1" t="s">
        <v>436</v>
      </c>
      <c r="B869" s="30" t="s">
        <v>74</v>
      </c>
      <c r="C869" s="30" t="s">
        <v>114</v>
      </c>
      <c r="D869" s="30" t="s">
        <v>86</v>
      </c>
      <c r="E869" s="30" t="s">
        <v>360</v>
      </c>
      <c r="F869" s="30" t="s">
        <v>92</v>
      </c>
      <c r="G869" s="30"/>
      <c r="H869" s="20">
        <v>210000</v>
      </c>
      <c r="I869" s="20">
        <v>210000</v>
      </c>
    </row>
    <row r="870" spans="1:31" x14ac:dyDescent="0.2">
      <c r="A870" s="9" t="s">
        <v>164</v>
      </c>
      <c r="B870" s="30" t="s">
        <v>74</v>
      </c>
      <c r="C870" s="30" t="s">
        <v>114</v>
      </c>
      <c r="D870" s="30" t="s">
        <v>86</v>
      </c>
      <c r="E870" s="30" t="s">
        <v>360</v>
      </c>
      <c r="F870" s="30" t="s">
        <v>162</v>
      </c>
      <c r="G870" s="30"/>
      <c r="H870" s="20">
        <v>54960</v>
      </c>
      <c r="I870" s="20">
        <v>54960</v>
      </c>
    </row>
    <row r="871" spans="1:31" ht="22.5" x14ac:dyDescent="0.2">
      <c r="A871" s="9" t="s">
        <v>762</v>
      </c>
      <c r="B871" s="30" t="s">
        <v>74</v>
      </c>
      <c r="C871" s="30" t="s">
        <v>114</v>
      </c>
      <c r="D871" s="30" t="s">
        <v>86</v>
      </c>
      <c r="E871" s="30" t="s">
        <v>761</v>
      </c>
      <c r="F871" s="30"/>
      <c r="G871" s="30"/>
      <c r="H871" s="20">
        <f>H872</f>
        <v>9800000</v>
      </c>
      <c r="I871" s="20">
        <f t="shared" ref="I871" si="141">I872</f>
        <v>0</v>
      </c>
    </row>
    <row r="872" spans="1:31" x14ac:dyDescent="0.2">
      <c r="A872" s="1" t="s">
        <v>436</v>
      </c>
      <c r="B872" s="30" t="s">
        <v>74</v>
      </c>
      <c r="C872" s="30" t="s">
        <v>114</v>
      </c>
      <c r="D872" s="30" t="s">
        <v>86</v>
      </c>
      <c r="E872" s="30" t="s">
        <v>761</v>
      </c>
      <c r="F872" s="30" t="s">
        <v>92</v>
      </c>
      <c r="G872" s="30"/>
      <c r="H872" s="20">
        <v>9800000</v>
      </c>
      <c r="I872" s="20">
        <v>0</v>
      </c>
    </row>
    <row r="873" spans="1:31" x14ac:dyDescent="0.2">
      <c r="A873" s="9" t="s">
        <v>549</v>
      </c>
      <c r="B873" s="28" t="s">
        <v>74</v>
      </c>
      <c r="C873" s="28" t="s">
        <v>114</v>
      </c>
      <c r="D873" s="28" t="s">
        <v>86</v>
      </c>
      <c r="E873" s="30" t="s">
        <v>664</v>
      </c>
      <c r="F873" s="28"/>
      <c r="G873" s="28"/>
      <c r="H873" s="20">
        <f>H874+H875</f>
        <v>3112000</v>
      </c>
      <c r="I873" s="20">
        <f>I874+I875</f>
        <v>3111766.67</v>
      </c>
    </row>
    <row r="874" spans="1:31" x14ac:dyDescent="0.2">
      <c r="A874" s="16" t="s">
        <v>436</v>
      </c>
      <c r="B874" s="28" t="s">
        <v>74</v>
      </c>
      <c r="C874" s="28" t="s">
        <v>114</v>
      </c>
      <c r="D874" s="28" t="s">
        <v>86</v>
      </c>
      <c r="E874" s="30" t="s">
        <v>664</v>
      </c>
      <c r="F874" s="28" t="s">
        <v>92</v>
      </c>
      <c r="G874" s="28"/>
      <c r="H874" s="20">
        <v>612000</v>
      </c>
      <c r="I874" s="20">
        <v>611766.67000000004</v>
      </c>
    </row>
    <row r="875" spans="1:31" x14ac:dyDescent="0.2">
      <c r="A875" s="16" t="s">
        <v>436</v>
      </c>
      <c r="B875" s="28" t="s">
        <v>74</v>
      </c>
      <c r="C875" s="28" t="s">
        <v>114</v>
      </c>
      <c r="D875" s="28" t="s">
        <v>86</v>
      </c>
      <c r="E875" s="30" t="s">
        <v>664</v>
      </c>
      <c r="F875" s="28" t="s">
        <v>92</v>
      </c>
      <c r="G875" s="28" t="s">
        <v>215</v>
      </c>
      <c r="H875" s="21">
        <v>2500000</v>
      </c>
      <c r="I875" s="21">
        <v>2500000</v>
      </c>
    </row>
    <row r="876" spans="1:31" ht="22.5" x14ac:dyDescent="0.2">
      <c r="A876" s="9" t="s">
        <v>629</v>
      </c>
      <c r="B876" s="28" t="s">
        <v>74</v>
      </c>
      <c r="C876" s="28" t="s">
        <v>114</v>
      </c>
      <c r="D876" s="28" t="s">
        <v>86</v>
      </c>
      <c r="E876" s="30" t="s">
        <v>405</v>
      </c>
      <c r="F876" s="28"/>
      <c r="G876" s="28"/>
      <c r="H876" s="20">
        <f>H877+H878</f>
        <v>953500</v>
      </c>
      <c r="I876" s="20">
        <f>I877+I878</f>
        <v>953500</v>
      </c>
    </row>
    <row r="877" spans="1:31" x14ac:dyDescent="0.2">
      <c r="A877" s="16" t="s">
        <v>436</v>
      </c>
      <c r="B877" s="28" t="s">
        <v>74</v>
      </c>
      <c r="C877" s="28" t="s">
        <v>114</v>
      </c>
      <c r="D877" s="28" t="s">
        <v>86</v>
      </c>
      <c r="E877" s="30" t="s">
        <v>405</v>
      </c>
      <c r="F877" s="28" t="s">
        <v>92</v>
      </c>
      <c r="G877" s="28"/>
      <c r="H877" s="20">
        <v>73000</v>
      </c>
      <c r="I877" s="20">
        <v>73000</v>
      </c>
    </row>
    <row r="878" spans="1:31" x14ac:dyDescent="0.2">
      <c r="A878" s="16" t="s">
        <v>436</v>
      </c>
      <c r="B878" s="28" t="s">
        <v>74</v>
      </c>
      <c r="C878" s="28" t="s">
        <v>114</v>
      </c>
      <c r="D878" s="28" t="s">
        <v>86</v>
      </c>
      <c r="E878" s="30" t="s">
        <v>405</v>
      </c>
      <c r="F878" s="28" t="s">
        <v>92</v>
      </c>
      <c r="G878" s="28" t="s">
        <v>215</v>
      </c>
      <c r="H878" s="21">
        <v>880500</v>
      </c>
      <c r="I878" s="21">
        <v>880500</v>
      </c>
    </row>
    <row r="879" spans="1:31" x14ac:dyDescent="0.2">
      <c r="A879" s="1" t="s">
        <v>68</v>
      </c>
      <c r="B879" s="28" t="s">
        <v>75</v>
      </c>
      <c r="C879" s="4"/>
      <c r="D879" s="4"/>
      <c r="E879" s="4"/>
      <c r="F879" s="4"/>
      <c r="G879" s="4"/>
      <c r="H879" s="20">
        <f>H880</f>
        <v>458795702.44</v>
      </c>
      <c r="I879" s="20">
        <f>I880</f>
        <v>455484620.71000004</v>
      </c>
      <c r="AE879" s="58"/>
    </row>
    <row r="880" spans="1:31" x14ac:dyDescent="0.2">
      <c r="A880" s="16" t="s">
        <v>157</v>
      </c>
      <c r="B880" s="28" t="s">
        <v>75</v>
      </c>
      <c r="C880" s="28" t="s">
        <v>156</v>
      </c>
      <c r="D880" s="28" t="s">
        <v>84</v>
      </c>
      <c r="E880" s="28"/>
      <c r="F880" s="28"/>
      <c r="G880" s="28"/>
      <c r="H880" s="20">
        <f>H887+H973+H881+H960</f>
        <v>458795702.44</v>
      </c>
      <c r="I880" s="20">
        <f>I887+I973+I881+I960</f>
        <v>455484620.71000004</v>
      </c>
    </row>
    <row r="881" spans="1:30" x14ac:dyDescent="0.2">
      <c r="A881" s="16" t="s">
        <v>576</v>
      </c>
      <c r="B881" s="28" t="s">
        <v>75</v>
      </c>
      <c r="C881" s="28" t="s">
        <v>156</v>
      </c>
      <c r="D881" s="28" t="s">
        <v>86</v>
      </c>
      <c r="E881" s="28"/>
      <c r="F881" s="28"/>
      <c r="G881" s="28"/>
      <c r="H881" s="20">
        <f t="shared" ref="H881:I883" si="142">H882</f>
        <v>29771020</v>
      </c>
      <c r="I881" s="20">
        <f t="shared" si="142"/>
        <v>29771020</v>
      </c>
    </row>
    <row r="882" spans="1:30" ht="22.5" x14ac:dyDescent="0.2">
      <c r="A882" s="1" t="s">
        <v>480</v>
      </c>
      <c r="B882" s="28" t="s">
        <v>75</v>
      </c>
      <c r="C882" s="28" t="s">
        <v>156</v>
      </c>
      <c r="D882" s="28" t="s">
        <v>86</v>
      </c>
      <c r="E882" s="28" t="s">
        <v>300</v>
      </c>
      <c r="F882" s="28"/>
      <c r="G882" s="28"/>
      <c r="H882" s="20">
        <f t="shared" si="142"/>
        <v>29771020</v>
      </c>
      <c r="I882" s="20">
        <f t="shared" si="142"/>
        <v>29771020</v>
      </c>
    </row>
    <row r="883" spans="1:30" ht="22.5" x14ac:dyDescent="0.2">
      <c r="A883" s="1" t="s">
        <v>446</v>
      </c>
      <c r="B883" s="28" t="s">
        <v>75</v>
      </c>
      <c r="C883" s="28" t="s">
        <v>156</v>
      </c>
      <c r="D883" s="28" t="s">
        <v>86</v>
      </c>
      <c r="E883" s="28" t="s">
        <v>447</v>
      </c>
      <c r="F883" s="28"/>
      <c r="G883" s="28"/>
      <c r="H883" s="20">
        <f t="shared" si="142"/>
        <v>29771020</v>
      </c>
      <c r="I883" s="20">
        <f t="shared" si="142"/>
        <v>29771020</v>
      </c>
    </row>
    <row r="884" spans="1:30" x14ac:dyDescent="0.2">
      <c r="A884" s="4" t="s">
        <v>576</v>
      </c>
      <c r="B884" s="28" t="s">
        <v>75</v>
      </c>
      <c r="C884" s="28" t="s">
        <v>156</v>
      </c>
      <c r="D884" s="28" t="s">
        <v>86</v>
      </c>
      <c r="E884" s="30" t="s">
        <v>228</v>
      </c>
      <c r="F884" s="28"/>
      <c r="G884" s="28"/>
      <c r="H884" s="20">
        <f>H885+H886</f>
        <v>29771020</v>
      </c>
      <c r="I884" s="20">
        <f>I885+I886</f>
        <v>29771020</v>
      </c>
    </row>
    <row r="885" spans="1:30" ht="33.75" x14ac:dyDescent="0.2">
      <c r="A885" s="1" t="s">
        <v>163</v>
      </c>
      <c r="B885" s="28" t="s">
        <v>75</v>
      </c>
      <c r="C885" s="28" t="s">
        <v>156</v>
      </c>
      <c r="D885" s="28" t="s">
        <v>86</v>
      </c>
      <c r="E885" s="30" t="s">
        <v>228</v>
      </c>
      <c r="F885" s="28" t="s">
        <v>161</v>
      </c>
      <c r="G885" s="28" t="s">
        <v>215</v>
      </c>
      <c r="H885" s="27">
        <v>29390758.789999999</v>
      </c>
      <c r="I885" s="27">
        <v>29390758.789999999</v>
      </c>
    </row>
    <row r="886" spans="1:30" x14ac:dyDescent="0.2">
      <c r="A886" s="16" t="s">
        <v>164</v>
      </c>
      <c r="B886" s="28" t="s">
        <v>75</v>
      </c>
      <c r="C886" s="28" t="s">
        <v>156</v>
      </c>
      <c r="D886" s="28" t="s">
        <v>86</v>
      </c>
      <c r="E886" s="30" t="s">
        <v>228</v>
      </c>
      <c r="F886" s="28" t="s">
        <v>162</v>
      </c>
      <c r="G886" s="28" t="s">
        <v>215</v>
      </c>
      <c r="H886" s="27">
        <v>380261.21</v>
      </c>
      <c r="I886" s="27">
        <v>380261.21</v>
      </c>
    </row>
    <row r="887" spans="1:30" x14ac:dyDescent="0.2">
      <c r="A887" s="1" t="s">
        <v>158</v>
      </c>
      <c r="B887" s="28" t="s">
        <v>75</v>
      </c>
      <c r="C887" s="28" t="s">
        <v>156</v>
      </c>
      <c r="D887" s="28" t="s">
        <v>97</v>
      </c>
      <c r="E887" s="28"/>
      <c r="F887" s="28"/>
      <c r="G887" s="28"/>
      <c r="H887" s="20">
        <f>H888+H954</f>
        <v>292037931.69999999</v>
      </c>
      <c r="I887" s="20">
        <f>I888+I954</f>
        <v>288866240.93000001</v>
      </c>
    </row>
    <row r="888" spans="1:30" ht="22.5" x14ac:dyDescent="0.2">
      <c r="A888" s="1" t="s">
        <v>480</v>
      </c>
      <c r="B888" s="28" t="s">
        <v>75</v>
      </c>
      <c r="C888" s="28" t="s">
        <v>156</v>
      </c>
      <c r="D888" s="28" t="s">
        <v>97</v>
      </c>
      <c r="E888" s="28" t="s">
        <v>300</v>
      </c>
      <c r="F888" s="28"/>
      <c r="G888" s="28"/>
      <c r="H888" s="20">
        <f>H889</f>
        <v>290154668.44</v>
      </c>
      <c r="I888" s="20">
        <f>I889</f>
        <v>286982977.67000002</v>
      </c>
    </row>
    <row r="889" spans="1:30" ht="22.5" x14ac:dyDescent="0.2">
      <c r="A889" s="16" t="s">
        <v>481</v>
      </c>
      <c r="B889" s="28" t="s">
        <v>75</v>
      </c>
      <c r="C889" s="28" t="s">
        <v>156</v>
      </c>
      <c r="D889" s="28" t="s">
        <v>97</v>
      </c>
      <c r="E889" s="28" t="s">
        <v>448</v>
      </c>
      <c r="F889" s="28"/>
      <c r="G889" s="28"/>
      <c r="H889" s="20">
        <f>H891+H894+H897+H900+H903+H906+H909+H912+H915+H918+H922+H925+H928+H931+H934+H938+H941+H944+H947+H950+H952</f>
        <v>290154668.44</v>
      </c>
      <c r="I889" s="20">
        <f>I891+I894+I897+I900+I903+I906+I909+I912+I915+I918+I922+I925+I928+I931+I934+I938+I941+I944+I947+I950+I952</f>
        <v>286982977.67000002</v>
      </c>
      <c r="J889" s="20" t="e">
        <f>J891+J894+J897+J900+J903+J906+J909+J912+J915+J918+J922+J925+J928+#REF!+J931+J934+J938+J941+J944+J947+J950+J952</f>
        <v>#REF!</v>
      </c>
      <c r="K889" s="20" t="e">
        <f>K891+K894+K897+K900+K903+K906+K909+K912+K915+K918+K922+K925+K928+#REF!+K931+K934+K938+K941+K944+K947+K950+K952</f>
        <v>#REF!</v>
      </c>
      <c r="L889" s="20" t="e">
        <f>L891+L894+L897+L900+L903+L906+L909+L912+L915+L918+L922+L925+L928+#REF!+L931+L934+L938+L941+L944+L947+L950+L952</f>
        <v>#REF!</v>
      </c>
      <c r="M889" s="20" t="e">
        <f>M891+M894+M897+M900+M903+M906+M909+M912+M915+M918+M922+M925+M928+#REF!+M931+M934+M938+M941+M944+M947+M950+M952</f>
        <v>#REF!</v>
      </c>
      <c r="N889" s="20" t="e">
        <f>N891+N894+N897+N900+N903+N906+N909+N912+N915+N918+N922+N925+N928+#REF!+N931+N934+N938+N941+N944+N947+N950+N952</f>
        <v>#REF!</v>
      </c>
      <c r="O889" s="20" t="e">
        <f>O891+O894+O897+O900+O903+O906+O909+O912+O915+O918+O922+O925+O928+#REF!+O931+O934+O938+O941+O944+O947+O950+O952</f>
        <v>#REF!</v>
      </c>
      <c r="P889" s="20" t="e">
        <f>P891+P894+P897+P900+P903+P906+P909+P912+P915+P918+P922+P925+P928+#REF!+P931+P934+P938+P941+P944+P947+P950+P952</f>
        <v>#REF!</v>
      </c>
      <c r="Q889" s="20" t="e">
        <f>Q891+Q894+Q897+Q900+Q903+Q906+Q909+Q912+Q915+Q918+Q922+Q925+Q928+#REF!+Q931+Q934+Q938+Q941+Q944+Q947+Q950+Q952</f>
        <v>#REF!</v>
      </c>
      <c r="R889" s="20" t="e">
        <f>R891+R894+R897+R900+R903+R906+R909+R912+R915+R918+R922+R925+R928+#REF!+R931+R934+R938+R941+R944+R947+R950+R952</f>
        <v>#REF!</v>
      </c>
      <c r="S889" s="20" t="e">
        <f>S891+S894+S897+S900+S903+S906+S909+S912+S915+S918+S922+S925+S928+#REF!+S931+S934+S938+S941+S944+S947+S950+S952</f>
        <v>#REF!</v>
      </c>
      <c r="T889" s="20" t="e">
        <f>T891+T894+T897+T900+T903+T906+T909+T912+T915+T918+T922+T925+T928+#REF!+T931+T934+T938+T941+T944+T947+T950+T952</f>
        <v>#REF!</v>
      </c>
      <c r="U889" s="20" t="e">
        <f>U891+U894+U897+U900+U903+U906+U909+U912+U915+U918+U922+U925+U928+#REF!+U931+U934+U938+U941+U944+U947+U950+U952</f>
        <v>#REF!</v>
      </c>
      <c r="V889" s="20" t="e">
        <f>V891+V894+V897+V900+V903+V906+V909+V912+V915+V918+V922+V925+V928+#REF!+V931+V934+V938+V941+V944+V947+V950+V952</f>
        <v>#REF!</v>
      </c>
      <c r="W889" s="20" t="e">
        <f>W891+W894+W897+W900+W903+W906+W909+W912+W915+W918+W922+W925+W928+#REF!+W931+W934+W938+W941+W944+W947+W950+W952</f>
        <v>#REF!</v>
      </c>
      <c r="X889" s="20" t="e">
        <f>X891+X894+X897+X900+X903+X906+X909+X912+X915+X918+X922+X925+X928+#REF!+X931+X934+X938+X941+X944+X947+X950+X952</f>
        <v>#REF!</v>
      </c>
      <c r="Y889" s="20" t="e">
        <f>Y891+Y894+Y897+Y900+Y903+Y906+Y909+Y912+Y915+Y918+Y922+Y925+Y928+#REF!+Y931+Y934+Y938+Y941+Y944+Y947+Y950+Y952</f>
        <v>#REF!</v>
      </c>
      <c r="Z889" s="20" t="e">
        <f>Z891+Z894+Z897+Z900+Z903+Z906+Z909+Z912+Z915+Z918+Z922+Z925+Z928+#REF!+Z931+Z934+Z938+Z941+Z944+Z947+Z950+Z952</f>
        <v>#REF!</v>
      </c>
      <c r="AA889" s="20" t="e">
        <f>AA891+AA894+AA897+AA900+AA903+AA906+AA909+AA912+AA915+AA918+AA922+AA925+AA928+#REF!+AA931+AA934+AA938+AA941+AA944+AA947+AA950+AA952</f>
        <v>#REF!</v>
      </c>
      <c r="AB889" s="20" t="e">
        <f>AB891+AB894+AB897+AB900+AB903+AB906+AB909+AB912+AB915+AB918+AB922+AB925+AB928+#REF!+AB931+AB934+AB938+AB941+AB944+AB947+AB950+AB952</f>
        <v>#REF!</v>
      </c>
      <c r="AC889" s="20" t="e">
        <f>AC891+AC894+AC897+AC900+AC903+AC906+AC909+AC912+AC915+AC918+AC922+AC925+AC928+#REF!+AC931+AC934+AC938+AC941+AC944+AC947+AC950+AC952</f>
        <v>#REF!</v>
      </c>
      <c r="AD889" s="20" t="e">
        <f>AD891+AD894+AD897+AD900+AD903+AD906+AD909+AD912+AD915+AD918+AD922+AD925+AD928+#REF!+AD931+AD934+AD938+AD941+AD944+AD947+AD950+AD952</f>
        <v>#REF!</v>
      </c>
    </row>
    <row r="890" spans="1:30" x14ac:dyDescent="0.2">
      <c r="A890" s="16" t="s">
        <v>712</v>
      </c>
      <c r="B890" s="28" t="s">
        <v>75</v>
      </c>
      <c r="C890" s="28" t="s">
        <v>156</v>
      </c>
      <c r="D890" s="28" t="s">
        <v>97</v>
      </c>
      <c r="E890" s="30" t="s">
        <v>54</v>
      </c>
      <c r="F890" s="28"/>
      <c r="G890" s="28"/>
      <c r="H890" s="20">
        <f>H891</f>
        <v>2532800</v>
      </c>
      <c r="I890" s="20">
        <f>I891</f>
        <v>2532800</v>
      </c>
    </row>
    <row r="891" spans="1:30" ht="22.5" x14ac:dyDescent="0.2">
      <c r="A891" s="9" t="s">
        <v>256</v>
      </c>
      <c r="B891" s="28" t="s">
        <v>75</v>
      </c>
      <c r="C891" s="28" t="s">
        <v>156</v>
      </c>
      <c r="D891" s="28" t="s">
        <v>97</v>
      </c>
      <c r="E891" s="30" t="s">
        <v>234</v>
      </c>
      <c r="F891" s="28"/>
      <c r="G891" s="28"/>
      <c r="H891" s="20">
        <f>H893+H892</f>
        <v>2532800</v>
      </c>
      <c r="I891" s="20">
        <f>I893+I892</f>
        <v>2532800</v>
      </c>
    </row>
    <row r="892" spans="1:30" x14ac:dyDescent="0.2">
      <c r="A892" s="1" t="s">
        <v>436</v>
      </c>
      <c r="B892" s="28" t="s">
        <v>75</v>
      </c>
      <c r="C892" s="28" t="s">
        <v>156</v>
      </c>
      <c r="D892" s="28" t="s">
        <v>97</v>
      </c>
      <c r="E892" s="30" t="s">
        <v>234</v>
      </c>
      <c r="F892" s="28" t="s">
        <v>92</v>
      </c>
      <c r="G892" s="28" t="s">
        <v>215</v>
      </c>
      <c r="H892" s="27">
        <v>36792.120000000003</v>
      </c>
      <c r="I892" s="27">
        <v>36792.120000000003</v>
      </c>
    </row>
    <row r="893" spans="1:30" x14ac:dyDescent="0.2">
      <c r="A893" s="1" t="s">
        <v>185</v>
      </c>
      <c r="B893" s="28" t="s">
        <v>75</v>
      </c>
      <c r="C893" s="28" t="s">
        <v>156</v>
      </c>
      <c r="D893" s="28" t="s">
        <v>97</v>
      </c>
      <c r="E893" s="30" t="s">
        <v>234</v>
      </c>
      <c r="F893" s="28" t="s">
        <v>184</v>
      </c>
      <c r="G893" s="28" t="s">
        <v>215</v>
      </c>
      <c r="H893" s="27">
        <v>2496007.88</v>
      </c>
      <c r="I893" s="27">
        <v>2496007.88</v>
      </c>
    </row>
    <row r="894" spans="1:30" ht="33.75" x14ac:dyDescent="0.2">
      <c r="A894" s="1" t="s">
        <v>258</v>
      </c>
      <c r="B894" s="28" t="s">
        <v>75</v>
      </c>
      <c r="C894" s="28" t="s">
        <v>156</v>
      </c>
      <c r="D894" s="28" t="s">
        <v>97</v>
      </c>
      <c r="E894" s="28" t="s">
        <v>406</v>
      </c>
      <c r="F894" s="28"/>
      <c r="G894" s="28"/>
      <c r="H894" s="20">
        <f>H895+H896</f>
        <v>7316962</v>
      </c>
      <c r="I894" s="20">
        <f>I895+I896</f>
        <v>7316960.25</v>
      </c>
    </row>
    <row r="895" spans="1:30" x14ac:dyDescent="0.2">
      <c r="A895" s="1" t="s">
        <v>436</v>
      </c>
      <c r="B895" s="28" t="s">
        <v>75</v>
      </c>
      <c r="C895" s="28" t="s">
        <v>156</v>
      </c>
      <c r="D895" s="28" t="s">
        <v>97</v>
      </c>
      <c r="E895" s="28" t="s">
        <v>406</v>
      </c>
      <c r="F895" s="28" t="s">
        <v>92</v>
      </c>
      <c r="G895" s="28"/>
      <c r="H895" s="20">
        <v>106488.25</v>
      </c>
      <c r="I895" s="20">
        <v>106488.25</v>
      </c>
    </row>
    <row r="896" spans="1:30" x14ac:dyDescent="0.2">
      <c r="A896" s="16" t="s">
        <v>665</v>
      </c>
      <c r="B896" s="28" t="s">
        <v>75</v>
      </c>
      <c r="C896" s="28" t="s">
        <v>156</v>
      </c>
      <c r="D896" s="28" t="s">
        <v>97</v>
      </c>
      <c r="E896" s="28" t="s">
        <v>406</v>
      </c>
      <c r="F896" s="28" t="s">
        <v>666</v>
      </c>
      <c r="G896" s="28"/>
      <c r="H896" s="20">
        <v>7210473.75</v>
      </c>
      <c r="I896" s="20">
        <v>7210472</v>
      </c>
    </row>
    <row r="897" spans="1:9" x14ac:dyDescent="0.2">
      <c r="A897" s="9" t="s">
        <v>577</v>
      </c>
      <c r="B897" s="28" t="s">
        <v>75</v>
      </c>
      <c r="C897" s="28" t="s">
        <v>156</v>
      </c>
      <c r="D897" s="28" t="s">
        <v>97</v>
      </c>
      <c r="E897" s="30" t="s">
        <v>235</v>
      </c>
      <c r="F897" s="28"/>
      <c r="G897" s="28"/>
      <c r="H897" s="20">
        <f>H898+H899</f>
        <v>31802800</v>
      </c>
      <c r="I897" s="20">
        <f>I898+I899</f>
        <v>31700712.739999998</v>
      </c>
    </row>
    <row r="898" spans="1:9" x14ac:dyDescent="0.2">
      <c r="A898" s="1" t="s">
        <v>436</v>
      </c>
      <c r="B898" s="28" t="s">
        <v>75</v>
      </c>
      <c r="C898" s="28" t="s">
        <v>156</v>
      </c>
      <c r="D898" s="28" t="s">
        <v>97</v>
      </c>
      <c r="E898" s="30" t="s">
        <v>235</v>
      </c>
      <c r="F898" s="30" t="s">
        <v>92</v>
      </c>
      <c r="G898" s="28" t="s">
        <v>215</v>
      </c>
      <c r="H898" s="27">
        <v>487650.98</v>
      </c>
      <c r="I898" s="27">
        <v>470621.88</v>
      </c>
    </row>
    <row r="899" spans="1:9" x14ac:dyDescent="0.2">
      <c r="A899" s="1" t="s">
        <v>185</v>
      </c>
      <c r="B899" s="28" t="s">
        <v>75</v>
      </c>
      <c r="C899" s="28" t="s">
        <v>156</v>
      </c>
      <c r="D899" s="28" t="s">
        <v>97</v>
      </c>
      <c r="E899" s="30" t="s">
        <v>235</v>
      </c>
      <c r="F899" s="30" t="s">
        <v>184</v>
      </c>
      <c r="G899" s="28" t="s">
        <v>215</v>
      </c>
      <c r="H899" s="27">
        <v>31315149.02</v>
      </c>
      <c r="I899" s="27">
        <v>31230090.859999999</v>
      </c>
    </row>
    <row r="900" spans="1:9" ht="33.75" x14ac:dyDescent="0.2">
      <c r="A900" s="9" t="s">
        <v>578</v>
      </c>
      <c r="B900" s="28" t="s">
        <v>75</v>
      </c>
      <c r="C900" s="28" t="s">
        <v>156</v>
      </c>
      <c r="D900" s="28" t="s">
        <v>97</v>
      </c>
      <c r="E900" s="30" t="s">
        <v>236</v>
      </c>
      <c r="F900" s="28"/>
      <c r="G900" s="28"/>
      <c r="H900" s="20">
        <f>H901+H902</f>
        <v>12780900</v>
      </c>
      <c r="I900" s="20">
        <f>I901+I902</f>
        <v>12553253.210000001</v>
      </c>
    </row>
    <row r="901" spans="1:9" x14ac:dyDescent="0.2">
      <c r="A901" s="1" t="s">
        <v>436</v>
      </c>
      <c r="B901" s="28" t="s">
        <v>75</v>
      </c>
      <c r="C901" s="28" t="s">
        <v>156</v>
      </c>
      <c r="D901" s="28" t="s">
        <v>97</v>
      </c>
      <c r="E901" s="30" t="s">
        <v>236</v>
      </c>
      <c r="F901" s="28" t="s">
        <v>92</v>
      </c>
      <c r="G901" s="28" t="s">
        <v>215</v>
      </c>
      <c r="H901" s="27">
        <v>186255.82</v>
      </c>
      <c r="I901" s="27">
        <v>186168.4</v>
      </c>
    </row>
    <row r="902" spans="1:9" x14ac:dyDescent="0.2">
      <c r="A902" s="1" t="s">
        <v>185</v>
      </c>
      <c r="B902" s="28" t="s">
        <v>75</v>
      </c>
      <c r="C902" s="28" t="s">
        <v>156</v>
      </c>
      <c r="D902" s="28" t="s">
        <v>97</v>
      </c>
      <c r="E902" s="30" t="s">
        <v>236</v>
      </c>
      <c r="F902" s="28" t="s">
        <v>184</v>
      </c>
      <c r="G902" s="28" t="s">
        <v>215</v>
      </c>
      <c r="H902" s="27">
        <v>12594644.18</v>
      </c>
      <c r="I902" s="27">
        <v>12367084.810000001</v>
      </c>
    </row>
    <row r="903" spans="1:9" ht="22.5" x14ac:dyDescent="0.2">
      <c r="A903" s="35" t="s">
        <v>554</v>
      </c>
      <c r="B903" s="28" t="s">
        <v>75</v>
      </c>
      <c r="C903" s="28" t="s">
        <v>156</v>
      </c>
      <c r="D903" s="28" t="s">
        <v>97</v>
      </c>
      <c r="E903" s="30" t="s">
        <v>237</v>
      </c>
      <c r="F903" s="28"/>
      <c r="G903" s="28"/>
      <c r="H903" s="20">
        <f>H904+H905</f>
        <v>31908500</v>
      </c>
      <c r="I903" s="20">
        <f>I904+I905</f>
        <v>31908500</v>
      </c>
    </row>
    <row r="904" spans="1:9" x14ac:dyDescent="0.2">
      <c r="A904" s="1" t="s">
        <v>436</v>
      </c>
      <c r="B904" s="28" t="s">
        <v>75</v>
      </c>
      <c r="C904" s="28" t="s">
        <v>156</v>
      </c>
      <c r="D904" s="28" t="s">
        <v>97</v>
      </c>
      <c r="E904" s="30" t="s">
        <v>237</v>
      </c>
      <c r="F904" s="28" t="s">
        <v>92</v>
      </c>
      <c r="G904" s="28" t="s">
        <v>215</v>
      </c>
      <c r="H904" s="27">
        <v>514013.59</v>
      </c>
      <c r="I904" s="27">
        <v>514013.59</v>
      </c>
    </row>
    <row r="905" spans="1:9" x14ac:dyDescent="0.2">
      <c r="A905" s="1" t="s">
        <v>185</v>
      </c>
      <c r="B905" s="28" t="s">
        <v>75</v>
      </c>
      <c r="C905" s="28" t="s">
        <v>156</v>
      </c>
      <c r="D905" s="28" t="s">
        <v>97</v>
      </c>
      <c r="E905" s="30" t="s">
        <v>237</v>
      </c>
      <c r="F905" s="28" t="s">
        <v>184</v>
      </c>
      <c r="G905" s="28" t="s">
        <v>215</v>
      </c>
      <c r="H905" s="27">
        <v>31394486.41</v>
      </c>
      <c r="I905" s="27">
        <v>31394486.41</v>
      </c>
    </row>
    <row r="906" spans="1:9" ht="22.5" x14ac:dyDescent="0.2">
      <c r="A906" s="9" t="s">
        <v>238</v>
      </c>
      <c r="B906" s="28" t="s">
        <v>75</v>
      </c>
      <c r="C906" s="28" t="s">
        <v>156</v>
      </c>
      <c r="D906" s="28" t="s">
        <v>97</v>
      </c>
      <c r="E906" s="30" t="s">
        <v>239</v>
      </c>
      <c r="F906" s="28"/>
      <c r="G906" s="28"/>
      <c r="H906" s="20">
        <f>H907+H908</f>
        <v>3033400</v>
      </c>
      <c r="I906" s="20">
        <f>I907+I908</f>
        <v>2991425.5799999996</v>
      </c>
    </row>
    <row r="907" spans="1:9" x14ac:dyDescent="0.2">
      <c r="A907" s="1" t="s">
        <v>436</v>
      </c>
      <c r="B907" s="28" t="s">
        <v>75</v>
      </c>
      <c r="C907" s="28" t="s">
        <v>156</v>
      </c>
      <c r="D907" s="28" t="s">
        <v>97</v>
      </c>
      <c r="E907" s="30" t="s">
        <v>239</v>
      </c>
      <c r="F907" s="28" t="s">
        <v>92</v>
      </c>
      <c r="G907" s="28" t="s">
        <v>215</v>
      </c>
      <c r="H907" s="27">
        <v>52000</v>
      </c>
      <c r="I907" s="27">
        <v>47159.32</v>
      </c>
    </row>
    <row r="908" spans="1:9" x14ac:dyDescent="0.2">
      <c r="A908" s="1" t="s">
        <v>185</v>
      </c>
      <c r="B908" s="28" t="s">
        <v>75</v>
      </c>
      <c r="C908" s="28" t="s">
        <v>156</v>
      </c>
      <c r="D908" s="28" t="s">
        <v>97</v>
      </c>
      <c r="E908" s="30" t="s">
        <v>239</v>
      </c>
      <c r="F908" s="28" t="s">
        <v>184</v>
      </c>
      <c r="G908" s="28" t="s">
        <v>215</v>
      </c>
      <c r="H908" s="27">
        <v>2981400</v>
      </c>
      <c r="I908" s="27">
        <v>2944266.26</v>
      </c>
    </row>
    <row r="909" spans="1:9" ht="22.5" x14ac:dyDescent="0.2">
      <c r="A909" s="9" t="s">
        <v>42</v>
      </c>
      <c r="B909" s="28" t="s">
        <v>75</v>
      </c>
      <c r="C909" s="28" t="s">
        <v>156</v>
      </c>
      <c r="D909" s="28" t="s">
        <v>97</v>
      </c>
      <c r="E909" s="30" t="s">
        <v>240</v>
      </c>
      <c r="F909" s="28"/>
      <c r="G909" s="28"/>
      <c r="H909" s="20">
        <f>H910+H911</f>
        <v>27209300</v>
      </c>
      <c r="I909" s="20">
        <f>I910+I911</f>
        <v>27209300</v>
      </c>
    </row>
    <row r="910" spans="1:9" x14ac:dyDescent="0.2">
      <c r="A910" s="1" t="s">
        <v>436</v>
      </c>
      <c r="B910" s="28" t="s">
        <v>75</v>
      </c>
      <c r="C910" s="28" t="s">
        <v>156</v>
      </c>
      <c r="D910" s="28" t="s">
        <v>97</v>
      </c>
      <c r="E910" s="30" t="s">
        <v>240</v>
      </c>
      <c r="F910" s="28" t="s">
        <v>92</v>
      </c>
      <c r="G910" s="28" t="s">
        <v>215</v>
      </c>
      <c r="H910" s="27">
        <v>444651.35</v>
      </c>
      <c r="I910" s="27">
        <v>444651.35</v>
      </c>
    </row>
    <row r="911" spans="1:9" x14ac:dyDescent="0.2">
      <c r="A911" s="1" t="s">
        <v>185</v>
      </c>
      <c r="B911" s="28" t="s">
        <v>75</v>
      </c>
      <c r="C911" s="28" t="s">
        <v>156</v>
      </c>
      <c r="D911" s="28" t="s">
        <v>97</v>
      </c>
      <c r="E911" s="30" t="s">
        <v>240</v>
      </c>
      <c r="F911" s="28" t="s">
        <v>184</v>
      </c>
      <c r="G911" s="28" t="s">
        <v>215</v>
      </c>
      <c r="H911" s="27">
        <v>26764648.649999999</v>
      </c>
      <c r="I911" s="27">
        <v>26764648.649999999</v>
      </c>
    </row>
    <row r="912" spans="1:9" ht="33.75" x14ac:dyDescent="0.2">
      <c r="A912" s="9" t="s">
        <v>241</v>
      </c>
      <c r="B912" s="28" t="s">
        <v>75</v>
      </c>
      <c r="C912" s="28" t="s">
        <v>156</v>
      </c>
      <c r="D912" s="28" t="s">
        <v>97</v>
      </c>
      <c r="E912" s="30" t="s">
        <v>242</v>
      </c>
      <c r="F912" s="28"/>
      <c r="G912" s="28"/>
      <c r="H912" s="20">
        <f>H913+H914</f>
        <v>74900</v>
      </c>
      <c r="I912" s="20">
        <f>I913+I914</f>
        <v>72014.8</v>
      </c>
    </row>
    <row r="913" spans="1:9" x14ac:dyDescent="0.2">
      <c r="A913" s="1" t="s">
        <v>436</v>
      </c>
      <c r="B913" s="28" t="s">
        <v>75</v>
      </c>
      <c r="C913" s="28" t="s">
        <v>156</v>
      </c>
      <c r="D913" s="28" t="s">
        <v>97</v>
      </c>
      <c r="E913" s="30" t="s">
        <v>242</v>
      </c>
      <c r="F913" s="28" t="s">
        <v>92</v>
      </c>
      <c r="G913" s="28" t="s">
        <v>215</v>
      </c>
      <c r="H913" s="27">
        <v>1493.9</v>
      </c>
      <c r="I913" s="27">
        <v>1112.5899999999999</v>
      </c>
    </row>
    <row r="914" spans="1:9" ht="22.5" x14ac:dyDescent="0.2">
      <c r="A914" s="16" t="s">
        <v>30</v>
      </c>
      <c r="B914" s="28" t="s">
        <v>75</v>
      </c>
      <c r="C914" s="28" t="s">
        <v>156</v>
      </c>
      <c r="D914" s="28" t="s">
        <v>97</v>
      </c>
      <c r="E914" s="30" t="s">
        <v>242</v>
      </c>
      <c r="F914" s="28" t="s">
        <v>277</v>
      </c>
      <c r="G914" s="28" t="s">
        <v>215</v>
      </c>
      <c r="H914" s="27">
        <v>73406.100000000006</v>
      </c>
      <c r="I914" s="27">
        <v>70902.210000000006</v>
      </c>
    </row>
    <row r="915" spans="1:9" ht="33.75" x14ac:dyDescent="0.2">
      <c r="A915" s="9" t="s">
        <v>45</v>
      </c>
      <c r="B915" s="28" t="s">
        <v>75</v>
      </c>
      <c r="C915" s="28" t="s">
        <v>156</v>
      </c>
      <c r="D915" s="28" t="s">
        <v>97</v>
      </c>
      <c r="E915" s="30" t="s">
        <v>243</v>
      </c>
      <c r="F915" s="28"/>
      <c r="G915" s="28"/>
      <c r="H915" s="20">
        <f>H916+H917</f>
        <v>6900</v>
      </c>
      <c r="I915" s="20">
        <f>I916+I917</f>
        <v>6820.8</v>
      </c>
    </row>
    <row r="916" spans="1:9" x14ac:dyDescent="0.2">
      <c r="A916" s="1" t="s">
        <v>436</v>
      </c>
      <c r="B916" s="28" t="s">
        <v>75</v>
      </c>
      <c r="C916" s="28" t="s">
        <v>156</v>
      </c>
      <c r="D916" s="28" t="s">
        <v>97</v>
      </c>
      <c r="E916" s="30" t="s">
        <v>243</v>
      </c>
      <c r="F916" s="28" t="s">
        <v>92</v>
      </c>
      <c r="G916" s="28" t="s">
        <v>215</v>
      </c>
      <c r="H916" s="27">
        <v>100.8</v>
      </c>
      <c r="I916" s="27">
        <v>100.8</v>
      </c>
    </row>
    <row r="917" spans="1:9" x14ac:dyDescent="0.2">
      <c r="A917" s="1" t="s">
        <v>185</v>
      </c>
      <c r="B917" s="28" t="s">
        <v>75</v>
      </c>
      <c r="C917" s="28" t="s">
        <v>156</v>
      </c>
      <c r="D917" s="28" t="s">
        <v>97</v>
      </c>
      <c r="E917" s="30" t="s">
        <v>243</v>
      </c>
      <c r="F917" s="28" t="s">
        <v>184</v>
      </c>
      <c r="G917" s="28" t="s">
        <v>215</v>
      </c>
      <c r="H917" s="27">
        <v>6799.2</v>
      </c>
      <c r="I917" s="27">
        <v>6720</v>
      </c>
    </row>
    <row r="918" spans="1:9" ht="33.75" x14ac:dyDescent="0.2">
      <c r="A918" s="9" t="s">
        <v>43</v>
      </c>
      <c r="B918" s="28" t="s">
        <v>75</v>
      </c>
      <c r="C918" s="28" t="s">
        <v>156</v>
      </c>
      <c r="D918" s="28" t="s">
        <v>97</v>
      </c>
      <c r="E918" s="30" t="s">
        <v>244</v>
      </c>
      <c r="F918" s="28"/>
      <c r="G918" s="28"/>
      <c r="H918" s="20">
        <f>H920+H921+H919</f>
        <v>1817300</v>
      </c>
      <c r="I918" s="20">
        <f>I920+I921+I919</f>
        <v>1814209.15</v>
      </c>
    </row>
    <row r="919" spans="1:9" x14ac:dyDescent="0.2">
      <c r="A919" s="1" t="s">
        <v>191</v>
      </c>
      <c r="B919" s="28" t="s">
        <v>75</v>
      </c>
      <c r="C919" s="28" t="s">
        <v>156</v>
      </c>
      <c r="D919" s="28" t="s">
        <v>97</v>
      </c>
      <c r="E919" s="30" t="s">
        <v>244</v>
      </c>
      <c r="F919" s="28" t="s">
        <v>190</v>
      </c>
      <c r="G919" s="28" t="s">
        <v>215</v>
      </c>
      <c r="H919" s="20">
        <v>12831</v>
      </c>
      <c r="I919" s="20">
        <v>12831</v>
      </c>
    </row>
    <row r="920" spans="1:9" x14ac:dyDescent="0.2">
      <c r="A920" s="1" t="s">
        <v>436</v>
      </c>
      <c r="B920" s="28" t="s">
        <v>75</v>
      </c>
      <c r="C920" s="28" t="s">
        <v>156</v>
      </c>
      <c r="D920" s="28" t="s">
        <v>97</v>
      </c>
      <c r="E920" s="30" t="s">
        <v>244</v>
      </c>
      <c r="F920" s="28" t="s">
        <v>92</v>
      </c>
      <c r="G920" s="28" t="s">
        <v>215</v>
      </c>
      <c r="H920" s="27">
        <v>38102.26</v>
      </c>
      <c r="I920" s="27">
        <v>35011.410000000003</v>
      </c>
    </row>
    <row r="921" spans="1:9" x14ac:dyDescent="0.2">
      <c r="A921" s="1" t="s">
        <v>185</v>
      </c>
      <c r="B921" s="28" t="s">
        <v>75</v>
      </c>
      <c r="C921" s="28" t="s">
        <v>156</v>
      </c>
      <c r="D921" s="28" t="s">
        <v>97</v>
      </c>
      <c r="E921" s="30" t="s">
        <v>244</v>
      </c>
      <c r="F921" s="28" t="s">
        <v>184</v>
      </c>
      <c r="G921" s="28" t="s">
        <v>215</v>
      </c>
      <c r="H921" s="27">
        <v>1766366.74</v>
      </c>
      <c r="I921" s="27">
        <v>1766366.74</v>
      </c>
    </row>
    <row r="922" spans="1:9" x14ac:dyDescent="0.2">
      <c r="A922" s="9" t="s">
        <v>69</v>
      </c>
      <c r="B922" s="28" t="s">
        <v>75</v>
      </c>
      <c r="C922" s="28" t="s">
        <v>156</v>
      </c>
      <c r="D922" s="28" t="s">
        <v>97</v>
      </c>
      <c r="E922" s="30" t="s">
        <v>245</v>
      </c>
      <c r="F922" s="28"/>
      <c r="G922" s="28"/>
      <c r="H922" s="20">
        <f>H923+H924</f>
        <v>31894300</v>
      </c>
      <c r="I922" s="20">
        <f>I923+I924</f>
        <v>29916531.520000003</v>
      </c>
    </row>
    <row r="923" spans="1:9" x14ac:dyDescent="0.2">
      <c r="A923" s="1" t="s">
        <v>436</v>
      </c>
      <c r="B923" s="28" t="s">
        <v>75</v>
      </c>
      <c r="C923" s="28" t="s">
        <v>156</v>
      </c>
      <c r="D923" s="28" t="s">
        <v>97</v>
      </c>
      <c r="E923" s="30" t="s">
        <v>245</v>
      </c>
      <c r="F923" s="28" t="s">
        <v>92</v>
      </c>
      <c r="G923" s="28" t="s">
        <v>215</v>
      </c>
      <c r="H923" s="27">
        <v>484477.26</v>
      </c>
      <c r="I923" s="27">
        <v>484477.26</v>
      </c>
    </row>
    <row r="924" spans="1:9" ht="22.5" x14ac:dyDescent="0.2">
      <c r="A924" s="16" t="s">
        <v>30</v>
      </c>
      <c r="B924" s="28" t="s">
        <v>75</v>
      </c>
      <c r="C924" s="28" t="s">
        <v>156</v>
      </c>
      <c r="D924" s="28" t="s">
        <v>97</v>
      </c>
      <c r="E924" s="30" t="s">
        <v>245</v>
      </c>
      <c r="F924" s="28" t="s">
        <v>277</v>
      </c>
      <c r="G924" s="28" t="s">
        <v>215</v>
      </c>
      <c r="H924" s="27">
        <v>31409822.739999998</v>
      </c>
      <c r="I924" s="27">
        <v>29432054.260000002</v>
      </c>
    </row>
    <row r="925" spans="1:9" ht="22.5" x14ac:dyDescent="0.2">
      <c r="A925" s="9" t="s">
        <v>255</v>
      </c>
      <c r="B925" s="28" t="s">
        <v>75</v>
      </c>
      <c r="C925" s="28" t="s">
        <v>156</v>
      </c>
      <c r="D925" s="28" t="s">
        <v>97</v>
      </c>
      <c r="E925" s="30" t="s">
        <v>246</v>
      </c>
      <c r="F925" s="28"/>
      <c r="G925" s="28"/>
      <c r="H925" s="20">
        <f>H926+H927</f>
        <v>23980974.150000002</v>
      </c>
      <c r="I925" s="20">
        <f>I926+I927</f>
        <v>23980974.150000002</v>
      </c>
    </row>
    <row r="926" spans="1:9" x14ac:dyDescent="0.2">
      <c r="A926" s="1" t="s">
        <v>436</v>
      </c>
      <c r="B926" s="28" t="s">
        <v>75</v>
      </c>
      <c r="C926" s="28" t="s">
        <v>156</v>
      </c>
      <c r="D926" s="28" t="s">
        <v>97</v>
      </c>
      <c r="E926" s="30" t="s">
        <v>246</v>
      </c>
      <c r="F926" s="28" t="s">
        <v>92</v>
      </c>
      <c r="G926" s="28" t="s">
        <v>215</v>
      </c>
      <c r="H926" s="27">
        <v>330951.01</v>
      </c>
      <c r="I926" s="27">
        <v>330951.01</v>
      </c>
    </row>
    <row r="927" spans="1:9" ht="22.5" x14ac:dyDescent="0.2">
      <c r="A927" s="16" t="s">
        <v>30</v>
      </c>
      <c r="B927" s="28" t="s">
        <v>75</v>
      </c>
      <c r="C927" s="28" t="s">
        <v>156</v>
      </c>
      <c r="D927" s="28" t="s">
        <v>97</v>
      </c>
      <c r="E927" s="30" t="s">
        <v>246</v>
      </c>
      <c r="F927" s="28" t="s">
        <v>277</v>
      </c>
      <c r="G927" s="28" t="s">
        <v>215</v>
      </c>
      <c r="H927" s="27">
        <v>23650023.140000001</v>
      </c>
      <c r="I927" s="27">
        <v>23650023.140000001</v>
      </c>
    </row>
    <row r="928" spans="1:9" ht="33.75" x14ac:dyDescent="0.2">
      <c r="A928" s="9" t="s">
        <v>579</v>
      </c>
      <c r="B928" s="28" t="s">
        <v>75</v>
      </c>
      <c r="C928" s="28" t="s">
        <v>156</v>
      </c>
      <c r="D928" s="28" t="s">
        <v>97</v>
      </c>
      <c r="E928" s="30" t="s">
        <v>247</v>
      </c>
      <c r="F928" s="28"/>
      <c r="G928" s="28"/>
      <c r="H928" s="20">
        <f>H929+H930</f>
        <v>884300</v>
      </c>
      <c r="I928" s="20">
        <f>I929+I930</f>
        <v>832638.8</v>
      </c>
    </row>
    <row r="929" spans="1:9" x14ac:dyDescent="0.2">
      <c r="A929" s="1" t="s">
        <v>436</v>
      </c>
      <c r="B929" s="28" t="s">
        <v>75</v>
      </c>
      <c r="C929" s="28" t="s">
        <v>156</v>
      </c>
      <c r="D929" s="28" t="s">
        <v>97</v>
      </c>
      <c r="E929" s="30" t="s">
        <v>247</v>
      </c>
      <c r="F929" s="28" t="s">
        <v>92</v>
      </c>
      <c r="G929" s="28" t="s">
        <v>215</v>
      </c>
      <c r="H929" s="27">
        <v>15113.07</v>
      </c>
      <c r="I929" s="27">
        <v>13451.87</v>
      </c>
    </row>
    <row r="930" spans="1:9" x14ac:dyDescent="0.2">
      <c r="A930" s="1" t="s">
        <v>185</v>
      </c>
      <c r="B930" s="28" t="s">
        <v>75</v>
      </c>
      <c r="C930" s="28" t="s">
        <v>156</v>
      </c>
      <c r="D930" s="28" t="s">
        <v>97</v>
      </c>
      <c r="E930" s="30" t="s">
        <v>247</v>
      </c>
      <c r="F930" s="28" t="s">
        <v>184</v>
      </c>
      <c r="G930" s="28" t="s">
        <v>215</v>
      </c>
      <c r="H930" s="27">
        <v>869186.93</v>
      </c>
      <c r="I930" s="27">
        <v>819186.93</v>
      </c>
    </row>
    <row r="931" spans="1:9" ht="45" x14ac:dyDescent="0.2">
      <c r="A931" s="13" t="s">
        <v>580</v>
      </c>
      <c r="B931" s="28" t="s">
        <v>75</v>
      </c>
      <c r="C931" s="28" t="s">
        <v>156</v>
      </c>
      <c r="D931" s="28" t="s">
        <v>97</v>
      </c>
      <c r="E931" s="30" t="s">
        <v>248</v>
      </c>
      <c r="F931" s="28"/>
      <c r="G931" s="28"/>
      <c r="H931" s="21">
        <f>H933+H932</f>
        <v>2097800</v>
      </c>
      <c r="I931" s="21">
        <f>I933+I932</f>
        <v>2083239</v>
      </c>
    </row>
    <row r="932" spans="1:9" x14ac:dyDescent="0.2">
      <c r="A932" s="1" t="s">
        <v>436</v>
      </c>
      <c r="B932" s="28" t="s">
        <v>75</v>
      </c>
      <c r="C932" s="28" t="s">
        <v>156</v>
      </c>
      <c r="D932" s="28" t="s">
        <v>97</v>
      </c>
      <c r="E932" s="30" t="s">
        <v>248</v>
      </c>
      <c r="F932" s="28" t="s">
        <v>92</v>
      </c>
      <c r="G932" s="28" t="s">
        <v>215</v>
      </c>
      <c r="H932" s="27">
        <v>30832</v>
      </c>
      <c r="I932" s="27">
        <v>26646.18</v>
      </c>
    </row>
    <row r="933" spans="1:9" x14ac:dyDescent="0.2">
      <c r="A933" s="1" t="s">
        <v>185</v>
      </c>
      <c r="B933" s="28" t="s">
        <v>75</v>
      </c>
      <c r="C933" s="28" t="s">
        <v>156</v>
      </c>
      <c r="D933" s="28" t="s">
        <v>97</v>
      </c>
      <c r="E933" s="30" t="s">
        <v>248</v>
      </c>
      <c r="F933" s="28" t="s">
        <v>184</v>
      </c>
      <c r="G933" s="28" t="s">
        <v>215</v>
      </c>
      <c r="H933" s="27">
        <v>2066968</v>
      </c>
      <c r="I933" s="27">
        <v>2056592.82</v>
      </c>
    </row>
    <row r="934" spans="1:9" ht="22.5" x14ac:dyDescent="0.2">
      <c r="A934" s="9" t="s">
        <v>252</v>
      </c>
      <c r="B934" s="28" t="s">
        <v>75</v>
      </c>
      <c r="C934" s="28" t="s">
        <v>156</v>
      </c>
      <c r="D934" s="28" t="s">
        <v>97</v>
      </c>
      <c r="E934" s="28" t="s">
        <v>249</v>
      </c>
      <c r="F934" s="28"/>
      <c r="G934" s="28"/>
      <c r="H934" s="21">
        <f>SUM(H935:H937)</f>
        <v>6866127.29</v>
      </c>
      <c r="I934" s="21">
        <f>SUM(I935:I937)</f>
        <v>6824887.2999999998</v>
      </c>
    </row>
    <row r="935" spans="1:9" x14ac:dyDescent="0.2">
      <c r="A935" s="1" t="s">
        <v>191</v>
      </c>
      <c r="B935" s="28" t="s">
        <v>75</v>
      </c>
      <c r="C935" s="28" t="s">
        <v>156</v>
      </c>
      <c r="D935" s="28" t="s">
        <v>97</v>
      </c>
      <c r="E935" s="28" t="s">
        <v>249</v>
      </c>
      <c r="F935" s="28" t="s">
        <v>190</v>
      </c>
      <c r="G935" s="28" t="s">
        <v>501</v>
      </c>
      <c r="H935" s="27">
        <v>42342.04</v>
      </c>
      <c r="I935" s="27">
        <v>42342.04</v>
      </c>
    </row>
    <row r="936" spans="1:9" x14ac:dyDescent="0.2">
      <c r="A936" s="1" t="s">
        <v>436</v>
      </c>
      <c r="B936" s="28" t="s">
        <v>75</v>
      </c>
      <c r="C936" s="28" t="s">
        <v>156</v>
      </c>
      <c r="D936" s="28" t="s">
        <v>97</v>
      </c>
      <c r="E936" s="28" t="s">
        <v>249</v>
      </c>
      <c r="F936" s="28" t="s">
        <v>92</v>
      </c>
      <c r="G936" s="28" t="s">
        <v>501</v>
      </c>
      <c r="H936" s="27">
        <v>48754.12</v>
      </c>
      <c r="I936" s="27">
        <v>43827.87</v>
      </c>
    </row>
    <row r="937" spans="1:9" x14ac:dyDescent="0.2">
      <c r="A937" s="1" t="s">
        <v>185</v>
      </c>
      <c r="B937" s="28" t="s">
        <v>75</v>
      </c>
      <c r="C937" s="28" t="s">
        <v>156</v>
      </c>
      <c r="D937" s="28" t="s">
        <v>97</v>
      </c>
      <c r="E937" s="28" t="s">
        <v>249</v>
      </c>
      <c r="F937" s="28" t="s">
        <v>184</v>
      </c>
      <c r="G937" s="28" t="s">
        <v>501</v>
      </c>
      <c r="H937" s="27">
        <v>6775031.1299999999</v>
      </c>
      <c r="I937" s="27">
        <v>6738717.3899999997</v>
      </c>
    </row>
    <row r="938" spans="1:9" ht="22.5" x14ac:dyDescent="0.2">
      <c r="A938" s="1" t="s">
        <v>582</v>
      </c>
      <c r="B938" s="28" t="s">
        <v>75</v>
      </c>
      <c r="C938" s="28" t="s">
        <v>156</v>
      </c>
      <c r="D938" s="28" t="s">
        <v>97</v>
      </c>
      <c r="E938" s="28" t="s">
        <v>230</v>
      </c>
      <c r="F938" s="28"/>
      <c r="G938" s="28"/>
      <c r="H938" s="20">
        <f>H939+H940</f>
        <v>3802900</v>
      </c>
      <c r="I938" s="20">
        <f>I939+I940</f>
        <v>3800923.35</v>
      </c>
    </row>
    <row r="939" spans="1:9" x14ac:dyDescent="0.2">
      <c r="A939" s="1" t="s">
        <v>436</v>
      </c>
      <c r="B939" s="28" t="s">
        <v>75</v>
      </c>
      <c r="C939" s="28" t="s">
        <v>156</v>
      </c>
      <c r="D939" s="28" t="s">
        <v>97</v>
      </c>
      <c r="E939" s="28" t="s">
        <v>230</v>
      </c>
      <c r="F939" s="28" t="s">
        <v>92</v>
      </c>
      <c r="G939" s="28" t="s">
        <v>501</v>
      </c>
      <c r="H939" s="27">
        <v>55933.69</v>
      </c>
      <c r="I939" s="27">
        <v>55933.67</v>
      </c>
    </row>
    <row r="940" spans="1:9" x14ac:dyDescent="0.2">
      <c r="A940" s="1" t="s">
        <v>185</v>
      </c>
      <c r="B940" s="28" t="s">
        <v>75</v>
      </c>
      <c r="C940" s="28" t="s">
        <v>156</v>
      </c>
      <c r="D940" s="28" t="s">
        <v>97</v>
      </c>
      <c r="E940" s="28" t="s">
        <v>230</v>
      </c>
      <c r="F940" s="28" t="s">
        <v>184</v>
      </c>
      <c r="G940" s="28" t="s">
        <v>501</v>
      </c>
      <c r="H940" s="27">
        <v>3746966.31</v>
      </c>
      <c r="I940" s="27">
        <v>3744989.68</v>
      </c>
    </row>
    <row r="941" spans="1:9" ht="22.5" x14ac:dyDescent="0.2">
      <c r="A941" s="1" t="s">
        <v>253</v>
      </c>
      <c r="B941" s="28" t="s">
        <v>75</v>
      </c>
      <c r="C941" s="28" t="s">
        <v>156</v>
      </c>
      <c r="D941" s="28" t="s">
        <v>97</v>
      </c>
      <c r="E941" s="28" t="s">
        <v>233</v>
      </c>
      <c r="F941" s="28"/>
      <c r="G941" s="28"/>
      <c r="H941" s="20">
        <f>H942+H943</f>
        <v>27911700</v>
      </c>
      <c r="I941" s="20">
        <f>I942+I943</f>
        <v>27219982.969999999</v>
      </c>
    </row>
    <row r="942" spans="1:9" x14ac:dyDescent="0.2">
      <c r="A942" s="1" t="s">
        <v>436</v>
      </c>
      <c r="B942" s="28" t="s">
        <v>75</v>
      </c>
      <c r="C942" s="28" t="s">
        <v>156</v>
      </c>
      <c r="D942" s="28" t="s">
        <v>97</v>
      </c>
      <c r="E942" s="28" t="s">
        <v>233</v>
      </c>
      <c r="F942" s="28" t="s">
        <v>92</v>
      </c>
      <c r="G942" s="28" t="s">
        <v>501</v>
      </c>
      <c r="H942" s="27">
        <v>327613.03000000003</v>
      </c>
      <c r="I942" s="27">
        <v>126333.39</v>
      </c>
    </row>
    <row r="943" spans="1:9" ht="22.5" x14ac:dyDescent="0.2">
      <c r="A943" s="16" t="s">
        <v>30</v>
      </c>
      <c r="B943" s="28" t="s">
        <v>75</v>
      </c>
      <c r="C943" s="28" t="s">
        <v>156</v>
      </c>
      <c r="D943" s="28" t="s">
        <v>97</v>
      </c>
      <c r="E943" s="28" t="s">
        <v>233</v>
      </c>
      <c r="F943" s="28" t="s">
        <v>277</v>
      </c>
      <c r="G943" s="28" t="s">
        <v>501</v>
      </c>
      <c r="H943" s="27">
        <v>27584086.969999999</v>
      </c>
      <c r="I943" s="27">
        <v>27093649.579999998</v>
      </c>
    </row>
    <row r="944" spans="1:9" ht="45" x14ac:dyDescent="0.2">
      <c r="A944" s="14" t="s">
        <v>254</v>
      </c>
      <c r="B944" s="28" t="s">
        <v>75</v>
      </c>
      <c r="C944" s="28" t="s">
        <v>156</v>
      </c>
      <c r="D944" s="28" t="s">
        <v>97</v>
      </c>
      <c r="E944" s="28" t="s">
        <v>232</v>
      </c>
      <c r="F944" s="28"/>
      <c r="G944" s="28"/>
      <c r="H944" s="20">
        <f>H945+H946</f>
        <v>18170</v>
      </c>
      <c r="I944" s="20">
        <f>I945+I946</f>
        <v>18169.05</v>
      </c>
    </row>
    <row r="945" spans="1:30" x14ac:dyDescent="0.2">
      <c r="A945" s="1" t="s">
        <v>436</v>
      </c>
      <c r="B945" s="28" t="s">
        <v>75</v>
      </c>
      <c r="C945" s="28" t="s">
        <v>156</v>
      </c>
      <c r="D945" s="28" t="s">
        <v>97</v>
      </c>
      <c r="E945" s="28" t="s">
        <v>232</v>
      </c>
      <c r="F945" s="28" t="s">
        <v>92</v>
      </c>
      <c r="G945" s="28" t="s">
        <v>501</v>
      </c>
      <c r="H945" s="27">
        <v>268.51</v>
      </c>
      <c r="I945" s="27">
        <v>268.51</v>
      </c>
    </row>
    <row r="946" spans="1:30" x14ac:dyDescent="0.2">
      <c r="A946" s="1" t="s">
        <v>185</v>
      </c>
      <c r="B946" s="28" t="s">
        <v>75</v>
      </c>
      <c r="C946" s="28" t="s">
        <v>156</v>
      </c>
      <c r="D946" s="28" t="s">
        <v>97</v>
      </c>
      <c r="E946" s="28" t="s">
        <v>232</v>
      </c>
      <c r="F946" s="28" t="s">
        <v>184</v>
      </c>
      <c r="G946" s="28" t="s">
        <v>501</v>
      </c>
      <c r="H946" s="27">
        <v>17901.490000000002</v>
      </c>
      <c r="I946" s="27">
        <v>17900.54</v>
      </c>
    </row>
    <row r="947" spans="1:30" ht="67.5" x14ac:dyDescent="0.2">
      <c r="A947" s="15" t="s">
        <v>204</v>
      </c>
      <c r="B947" s="28" t="s">
        <v>75</v>
      </c>
      <c r="C947" s="28" t="s">
        <v>156</v>
      </c>
      <c r="D947" s="28" t="s">
        <v>97</v>
      </c>
      <c r="E947" s="28" t="s">
        <v>231</v>
      </c>
      <c r="F947" s="28"/>
      <c r="G947" s="28"/>
      <c r="H947" s="20">
        <f>H948+H949</f>
        <v>72783700</v>
      </c>
      <c r="I947" s="20">
        <f>I948+I949</f>
        <v>72783700</v>
      </c>
    </row>
    <row r="948" spans="1:30" x14ac:dyDescent="0.2">
      <c r="A948" s="1" t="s">
        <v>436</v>
      </c>
      <c r="B948" s="28" t="s">
        <v>75</v>
      </c>
      <c r="C948" s="28" t="s">
        <v>156</v>
      </c>
      <c r="D948" s="28" t="s">
        <v>97</v>
      </c>
      <c r="E948" s="28" t="s">
        <v>231</v>
      </c>
      <c r="F948" s="28" t="s">
        <v>92</v>
      </c>
      <c r="G948" s="28" t="s">
        <v>501</v>
      </c>
      <c r="H948" s="27">
        <v>13551.59</v>
      </c>
      <c r="I948" s="27">
        <v>13551.59</v>
      </c>
    </row>
    <row r="949" spans="1:30" x14ac:dyDescent="0.2">
      <c r="A949" s="1" t="s">
        <v>185</v>
      </c>
      <c r="B949" s="28" t="s">
        <v>75</v>
      </c>
      <c r="C949" s="28" t="s">
        <v>156</v>
      </c>
      <c r="D949" s="28" t="s">
        <v>97</v>
      </c>
      <c r="E949" s="28" t="s">
        <v>231</v>
      </c>
      <c r="F949" s="28" t="s">
        <v>184</v>
      </c>
      <c r="G949" s="28" t="s">
        <v>501</v>
      </c>
      <c r="H949" s="27">
        <v>72770148.409999996</v>
      </c>
      <c r="I949" s="27">
        <v>72770148.409999996</v>
      </c>
    </row>
    <row r="950" spans="1:30" ht="22.5" x14ac:dyDescent="0.2">
      <c r="A950" s="1" t="s">
        <v>435</v>
      </c>
      <c r="B950" s="28" t="s">
        <v>75</v>
      </c>
      <c r="C950" s="28" t="s">
        <v>156</v>
      </c>
      <c r="D950" s="28" t="s">
        <v>97</v>
      </c>
      <c r="E950" s="28" t="s">
        <v>407</v>
      </c>
      <c r="F950" s="28"/>
      <c r="G950" s="28"/>
      <c r="H950" s="20">
        <f>H951</f>
        <v>780935</v>
      </c>
      <c r="I950" s="20">
        <f>I951</f>
        <v>779935</v>
      </c>
    </row>
    <row r="951" spans="1:30" x14ac:dyDescent="0.2">
      <c r="A951" s="1" t="s">
        <v>185</v>
      </c>
      <c r="B951" s="28" t="s">
        <v>75</v>
      </c>
      <c r="C951" s="28" t="s">
        <v>156</v>
      </c>
      <c r="D951" s="28" t="s">
        <v>97</v>
      </c>
      <c r="E951" s="28" t="s">
        <v>407</v>
      </c>
      <c r="F951" s="28" t="s">
        <v>184</v>
      </c>
      <c r="G951" s="28"/>
      <c r="H951" s="20">
        <v>780935</v>
      </c>
      <c r="I951" s="20">
        <v>779935</v>
      </c>
    </row>
    <row r="952" spans="1:30" x14ac:dyDescent="0.2">
      <c r="A952" s="1" t="s">
        <v>318</v>
      </c>
      <c r="B952" s="28" t="s">
        <v>75</v>
      </c>
      <c r="C952" s="28" t="s">
        <v>156</v>
      </c>
      <c r="D952" s="28" t="s">
        <v>97</v>
      </c>
      <c r="E952" s="28" t="s">
        <v>408</v>
      </c>
      <c r="F952" s="28"/>
      <c r="G952" s="28"/>
      <c r="H952" s="20">
        <f>H953</f>
        <v>650000</v>
      </c>
      <c r="I952" s="20">
        <v>636000</v>
      </c>
    </row>
    <row r="953" spans="1:30" x14ac:dyDescent="0.2">
      <c r="A953" s="1" t="s">
        <v>185</v>
      </c>
      <c r="B953" s="28" t="s">
        <v>75</v>
      </c>
      <c r="C953" s="28" t="s">
        <v>156</v>
      </c>
      <c r="D953" s="28" t="s">
        <v>97</v>
      </c>
      <c r="E953" s="28" t="s">
        <v>408</v>
      </c>
      <c r="F953" s="28" t="s">
        <v>184</v>
      </c>
      <c r="G953" s="28"/>
      <c r="H953" s="20">
        <v>650000</v>
      </c>
      <c r="I953" s="20">
        <v>0</v>
      </c>
    </row>
    <row r="954" spans="1:30" ht="22.5" x14ac:dyDescent="0.2">
      <c r="A954" s="1" t="s">
        <v>511</v>
      </c>
      <c r="B954" s="28" t="s">
        <v>75</v>
      </c>
      <c r="C954" s="28" t="s">
        <v>156</v>
      </c>
      <c r="D954" s="28" t="s">
        <v>97</v>
      </c>
      <c r="E954" s="28" t="s">
        <v>513</v>
      </c>
      <c r="F954" s="28"/>
      <c r="G954" s="28"/>
      <c r="H954" s="20">
        <f>H955+H957</f>
        <v>1883263.26</v>
      </c>
      <c r="I954" s="20">
        <f t="shared" ref="I954" si="143">I955+I957</f>
        <v>1883263.26</v>
      </c>
    </row>
    <row r="955" spans="1:30" ht="22.5" x14ac:dyDescent="0.2">
      <c r="A955" s="1" t="s">
        <v>260</v>
      </c>
      <c r="B955" s="28" t="s">
        <v>75</v>
      </c>
      <c r="C955" s="28" t="s">
        <v>156</v>
      </c>
      <c r="D955" s="28" t="s">
        <v>97</v>
      </c>
      <c r="E955" s="28" t="s">
        <v>512</v>
      </c>
      <c r="F955" s="28"/>
      <c r="G955" s="28"/>
      <c r="H955" s="20">
        <f t="shared" ref="H955:I955" si="144">H956</f>
        <v>600000</v>
      </c>
      <c r="I955" s="20">
        <f t="shared" si="144"/>
        <v>600000</v>
      </c>
    </row>
    <row r="956" spans="1:30" x14ac:dyDescent="0.2">
      <c r="A956" s="9" t="s">
        <v>623</v>
      </c>
      <c r="B956" s="28" t="s">
        <v>75</v>
      </c>
      <c r="C956" s="28" t="s">
        <v>156</v>
      </c>
      <c r="D956" s="28" t="s">
        <v>97</v>
      </c>
      <c r="E956" s="28" t="s">
        <v>512</v>
      </c>
      <c r="F956" s="28" t="s">
        <v>622</v>
      </c>
      <c r="G956" s="28"/>
      <c r="H956" s="20">
        <v>600000</v>
      </c>
      <c r="I956" s="20">
        <v>600000</v>
      </c>
    </row>
    <row r="957" spans="1:30" ht="22.5" x14ac:dyDescent="0.2">
      <c r="A957" s="9" t="s">
        <v>732</v>
      </c>
      <c r="B957" s="28" t="s">
        <v>75</v>
      </c>
      <c r="C957" s="28" t="s">
        <v>156</v>
      </c>
      <c r="D957" s="28" t="s">
        <v>97</v>
      </c>
      <c r="E957" s="28" t="s">
        <v>731</v>
      </c>
      <c r="F957" s="28"/>
      <c r="G957" s="28"/>
      <c r="H957" s="20">
        <f>H958+H959</f>
        <v>1283263.26</v>
      </c>
      <c r="I957" s="20">
        <f t="shared" ref="I957:AD957" si="145">I958+I959</f>
        <v>1283263.26</v>
      </c>
      <c r="J957" s="20">
        <f t="shared" si="145"/>
        <v>0</v>
      </c>
      <c r="K957" s="20">
        <f t="shared" si="145"/>
        <v>0</v>
      </c>
      <c r="L957" s="20">
        <f t="shared" si="145"/>
        <v>0</v>
      </c>
      <c r="M957" s="20">
        <f t="shared" si="145"/>
        <v>0</v>
      </c>
      <c r="N957" s="20">
        <f t="shared" si="145"/>
        <v>0</v>
      </c>
      <c r="O957" s="20">
        <f t="shared" si="145"/>
        <v>0</v>
      </c>
      <c r="P957" s="20">
        <f t="shared" si="145"/>
        <v>0</v>
      </c>
      <c r="Q957" s="20">
        <f t="shared" si="145"/>
        <v>0</v>
      </c>
      <c r="R957" s="20">
        <f t="shared" si="145"/>
        <v>0</v>
      </c>
      <c r="S957" s="20">
        <f t="shared" si="145"/>
        <v>0</v>
      </c>
      <c r="T957" s="20">
        <f t="shared" si="145"/>
        <v>0</v>
      </c>
      <c r="U957" s="20">
        <f t="shared" si="145"/>
        <v>0</v>
      </c>
      <c r="V957" s="20">
        <f t="shared" si="145"/>
        <v>0</v>
      </c>
      <c r="W957" s="20">
        <f t="shared" si="145"/>
        <v>0</v>
      </c>
      <c r="X957" s="20">
        <f t="shared" si="145"/>
        <v>0</v>
      </c>
      <c r="Y957" s="20">
        <f t="shared" si="145"/>
        <v>0</v>
      </c>
      <c r="Z957" s="20">
        <f t="shared" si="145"/>
        <v>0</v>
      </c>
      <c r="AA957" s="20">
        <f t="shared" si="145"/>
        <v>0</v>
      </c>
      <c r="AB957" s="20">
        <f t="shared" si="145"/>
        <v>0</v>
      </c>
      <c r="AC957" s="20">
        <f t="shared" si="145"/>
        <v>0</v>
      </c>
      <c r="AD957" s="20">
        <f t="shared" si="145"/>
        <v>0</v>
      </c>
    </row>
    <row r="958" spans="1:30" x14ac:dyDescent="0.2">
      <c r="A958" s="9" t="s">
        <v>623</v>
      </c>
      <c r="B958" s="28" t="s">
        <v>75</v>
      </c>
      <c r="C958" s="28" t="s">
        <v>156</v>
      </c>
      <c r="D958" s="28" t="s">
        <v>97</v>
      </c>
      <c r="E958" s="28" t="s">
        <v>731</v>
      </c>
      <c r="F958" s="28" t="s">
        <v>622</v>
      </c>
      <c r="G958" s="28"/>
      <c r="H958" s="20">
        <v>1283.26</v>
      </c>
      <c r="I958" s="20">
        <v>1283.26</v>
      </c>
    </row>
    <row r="959" spans="1:30" x14ac:dyDescent="0.2">
      <c r="A959" s="9" t="s">
        <v>623</v>
      </c>
      <c r="B959" s="28" t="s">
        <v>75</v>
      </c>
      <c r="C959" s="28" t="s">
        <v>156</v>
      </c>
      <c r="D959" s="28" t="s">
        <v>97</v>
      </c>
      <c r="E959" s="28" t="s">
        <v>731</v>
      </c>
      <c r="F959" s="28" t="s">
        <v>622</v>
      </c>
      <c r="G959" s="28" t="s">
        <v>215</v>
      </c>
      <c r="H959" s="20">
        <v>1281980</v>
      </c>
      <c r="I959" s="20">
        <v>1281980</v>
      </c>
    </row>
    <row r="960" spans="1:30" x14ac:dyDescent="0.2">
      <c r="A960" s="17" t="s">
        <v>182</v>
      </c>
      <c r="B960" s="31">
        <v>894</v>
      </c>
      <c r="C960" s="28" t="s">
        <v>156</v>
      </c>
      <c r="D960" s="28" t="s">
        <v>89</v>
      </c>
      <c r="E960" s="28"/>
      <c r="F960" s="28"/>
      <c r="G960" s="28"/>
      <c r="H960" s="20">
        <f t="shared" ref="H960:I961" si="146">H961</f>
        <v>109304990</v>
      </c>
      <c r="I960" s="20">
        <f t="shared" si="146"/>
        <v>109171088.87</v>
      </c>
    </row>
    <row r="961" spans="1:30" x14ac:dyDescent="0.2">
      <c r="A961" s="1" t="s">
        <v>479</v>
      </c>
      <c r="B961" s="28" t="s">
        <v>75</v>
      </c>
      <c r="C961" s="28" t="s">
        <v>156</v>
      </c>
      <c r="D961" s="28" t="s">
        <v>89</v>
      </c>
      <c r="E961" s="28" t="s">
        <v>301</v>
      </c>
      <c r="F961" s="28"/>
      <c r="G961" s="28"/>
      <c r="H961" s="20">
        <f t="shared" si="146"/>
        <v>109304990</v>
      </c>
      <c r="I961" s="20">
        <f t="shared" si="146"/>
        <v>109171088.87</v>
      </c>
    </row>
    <row r="962" spans="1:30" x14ac:dyDescent="0.2">
      <c r="A962" s="2" t="s">
        <v>270</v>
      </c>
      <c r="B962" s="28" t="s">
        <v>75</v>
      </c>
      <c r="C962" s="28" t="s">
        <v>156</v>
      </c>
      <c r="D962" s="28" t="s">
        <v>89</v>
      </c>
      <c r="E962" s="28" t="s">
        <v>311</v>
      </c>
      <c r="F962" s="28"/>
      <c r="G962" s="28"/>
      <c r="H962" s="20">
        <f>H963+H966+H971</f>
        <v>109304990</v>
      </c>
      <c r="I962" s="20">
        <f>I963+I966+I971</f>
        <v>109171088.87</v>
      </c>
    </row>
    <row r="963" spans="1:30" ht="22.5" x14ac:dyDescent="0.2">
      <c r="A963" s="9" t="s">
        <v>583</v>
      </c>
      <c r="B963" s="28" t="s">
        <v>75</v>
      </c>
      <c r="C963" s="28" t="s">
        <v>156</v>
      </c>
      <c r="D963" s="28" t="s">
        <v>89</v>
      </c>
      <c r="E963" s="28" t="s">
        <v>55</v>
      </c>
      <c r="F963" s="28"/>
      <c r="G963" s="28"/>
      <c r="H963" s="20">
        <f>H964+H965</f>
        <v>59344390</v>
      </c>
      <c r="I963" s="20">
        <f>I964+I965</f>
        <v>59344309.979999997</v>
      </c>
    </row>
    <row r="964" spans="1:30" ht="33.75" x14ac:dyDescent="0.2">
      <c r="A964" s="1" t="s">
        <v>163</v>
      </c>
      <c r="B964" s="28" t="s">
        <v>75</v>
      </c>
      <c r="C964" s="28" t="s">
        <v>156</v>
      </c>
      <c r="D964" s="28" t="s">
        <v>89</v>
      </c>
      <c r="E964" s="28" t="s">
        <v>55</v>
      </c>
      <c r="F964" s="28" t="s">
        <v>161</v>
      </c>
      <c r="G964" s="28" t="s">
        <v>215</v>
      </c>
      <c r="H964" s="27">
        <v>58051133</v>
      </c>
      <c r="I964" s="27">
        <v>58051052.979999997</v>
      </c>
    </row>
    <row r="965" spans="1:30" x14ac:dyDescent="0.2">
      <c r="A965" s="17" t="s">
        <v>164</v>
      </c>
      <c r="B965" s="28" t="s">
        <v>75</v>
      </c>
      <c r="C965" s="28" t="s">
        <v>156</v>
      </c>
      <c r="D965" s="28" t="s">
        <v>89</v>
      </c>
      <c r="E965" s="28" t="s">
        <v>55</v>
      </c>
      <c r="F965" s="28" t="s">
        <v>162</v>
      </c>
      <c r="G965" s="28" t="s">
        <v>215</v>
      </c>
      <c r="H965" s="27">
        <v>1293257</v>
      </c>
      <c r="I965" s="27">
        <v>1293257</v>
      </c>
    </row>
    <row r="966" spans="1:30" ht="45" x14ac:dyDescent="0.2">
      <c r="A966" s="15" t="s">
        <v>257</v>
      </c>
      <c r="B966" s="28" t="s">
        <v>75</v>
      </c>
      <c r="C966" s="28" t="s">
        <v>156</v>
      </c>
      <c r="D966" s="28" t="s">
        <v>89</v>
      </c>
      <c r="E966" s="28" t="s">
        <v>229</v>
      </c>
      <c r="F966" s="28"/>
      <c r="G966" s="28"/>
      <c r="H966" s="20">
        <f>H967+H968+H969+H970</f>
        <v>49421600</v>
      </c>
      <c r="I966" s="20">
        <f t="shared" ref="I966" si="147">I967+I968+I969+I970</f>
        <v>49420778.890000001</v>
      </c>
    </row>
    <row r="967" spans="1:30" x14ac:dyDescent="0.2">
      <c r="A967" s="1" t="s">
        <v>436</v>
      </c>
      <c r="B967" s="28" t="s">
        <v>75</v>
      </c>
      <c r="C967" s="28" t="s">
        <v>156</v>
      </c>
      <c r="D967" s="28" t="s">
        <v>89</v>
      </c>
      <c r="E967" s="28" t="s">
        <v>229</v>
      </c>
      <c r="F967" s="28" t="s">
        <v>92</v>
      </c>
      <c r="G967" s="28" t="s">
        <v>215</v>
      </c>
      <c r="H967" s="27">
        <v>700403.87</v>
      </c>
      <c r="I967" s="27">
        <v>700400.87</v>
      </c>
    </row>
    <row r="968" spans="1:30" x14ac:dyDescent="0.2">
      <c r="A968" s="1" t="s">
        <v>185</v>
      </c>
      <c r="B968" s="28" t="s">
        <v>75</v>
      </c>
      <c r="C968" s="28" t="s">
        <v>156</v>
      </c>
      <c r="D968" s="28" t="s">
        <v>89</v>
      </c>
      <c r="E968" s="28" t="s">
        <v>229</v>
      </c>
      <c r="F968" s="28" t="s">
        <v>184</v>
      </c>
      <c r="G968" s="28" t="s">
        <v>215</v>
      </c>
      <c r="H968" s="27">
        <v>41606890.850000001</v>
      </c>
      <c r="I968" s="27">
        <v>41606072.740000002</v>
      </c>
    </row>
    <row r="969" spans="1:30" x14ac:dyDescent="0.2">
      <c r="A969" s="1" t="s">
        <v>2</v>
      </c>
      <c r="B969" s="28" t="s">
        <v>75</v>
      </c>
      <c r="C969" s="28" t="s">
        <v>156</v>
      </c>
      <c r="D969" s="28" t="s">
        <v>89</v>
      </c>
      <c r="E969" s="28" t="s">
        <v>229</v>
      </c>
      <c r="F969" s="28" t="s">
        <v>1</v>
      </c>
      <c r="G969" s="28" t="s">
        <v>215</v>
      </c>
      <c r="H969" s="27">
        <v>7036239.6799999997</v>
      </c>
      <c r="I969" s="27">
        <v>7036239.6799999997</v>
      </c>
    </row>
    <row r="970" spans="1:30" ht="22.5" x14ac:dyDescent="0.2">
      <c r="A970" s="1" t="s">
        <v>618</v>
      </c>
      <c r="B970" s="28" t="s">
        <v>75</v>
      </c>
      <c r="C970" s="28" t="s">
        <v>156</v>
      </c>
      <c r="D970" s="28" t="s">
        <v>89</v>
      </c>
      <c r="E970" s="28" t="s">
        <v>229</v>
      </c>
      <c r="F970" s="28" t="s">
        <v>617</v>
      </c>
      <c r="G970" s="28" t="s">
        <v>215</v>
      </c>
      <c r="H970" s="27">
        <v>78065.600000000006</v>
      </c>
      <c r="I970" s="27">
        <v>78065.600000000006</v>
      </c>
    </row>
    <row r="971" spans="1:30" ht="45" x14ac:dyDescent="0.2">
      <c r="A971" s="14" t="s">
        <v>597</v>
      </c>
      <c r="B971" s="28" t="s">
        <v>75</v>
      </c>
      <c r="C971" s="28" t="s">
        <v>156</v>
      </c>
      <c r="D971" s="28" t="s">
        <v>89</v>
      </c>
      <c r="E971" s="28" t="s">
        <v>598</v>
      </c>
      <c r="F971" s="28"/>
      <c r="G971" s="28"/>
      <c r="H971" s="27">
        <f>H972</f>
        <v>539000</v>
      </c>
      <c r="I971" s="27">
        <f>I972</f>
        <v>406000</v>
      </c>
    </row>
    <row r="972" spans="1:30" ht="33.75" x14ac:dyDescent="0.2">
      <c r="A972" s="1" t="s">
        <v>163</v>
      </c>
      <c r="B972" s="28" t="s">
        <v>75</v>
      </c>
      <c r="C972" s="28" t="s">
        <v>156</v>
      </c>
      <c r="D972" s="28" t="s">
        <v>89</v>
      </c>
      <c r="E972" s="28" t="s">
        <v>598</v>
      </c>
      <c r="F972" s="28" t="s">
        <v>161</v>
      </c>
      <c r="G972" s="28" t="s">
        <v>501</v>
      </c>
      <c r="H972" s="27">
        <v>539000</v>
      </c>
      <c r="I972" s="27">
        <v>406000</v>
      </c>
    </row>
    <row r="973" spans="1:30" x14ac:dyDescent="0.2">
      <c r="A973" s="1" t="s">
        <v>183</v>
      </c>
      <c r="B973" s="28" t="s">
        <v>75</v>
      </c>
      <c r="C973" s="28" t="s">
        <v>156</v>
      </c>
      <c r="D973" s="28" t="s">
        <v>112</v>
      </c>
      <c r="E973" s="28"/>
      <c r="F973" s="28"/>
      <c r="G973" s="28"/>
      <c r="H973" s="20">
        <f>H974+H1017+H1024</f>
        <v>27681760.739999998</v>
      </c>
      <c r="I973" s="20">
        <f>I974+I1017+I1024</f>
        <v>27676270.91</v>
      </c>
    </row>
    <row r="974" spans="1:30" ht="22.5" x14ac:dyDescent="0.2">
      <c r="A974" s="1" t="s">
        <v>480</v>
      </c>
      <c r="B974" s="28" t="s">
        <v>75</v>
      </c>
      <c r="C974" s="28" t="s">
        <v>156</v>
      </c>
      <c r="D974" s="28" t="s">
        <v>112</v>
      </c>
      <c r="E974" s="28" t="s">
        <v>300</v>
      </c>
      <c r="F974" s="28"/>
      <c r="G974" s="28"/>
      <c r="H974" s="58">
        <f>H975+H984+H1012</f>
        <v>27373760.739999998</v>
      </c>
      <c r="I974" s="58">
        <f>I975+I984+I1012</f>
        <v>27368270.91</v>
      </c>
    </row>
    <row r="975" spans="1:30" ht="22.5" x14ac:dyDescent="0.2">
      <c r="A975" s="16" t="s">
        <v>481</v>
      </c>
      <c r="B975" s="28" t="s">
        <v>75</v>
      </c>
      <c r="C975" s="28" t="s">
        <v>156</v>
      </c>
      <c r="D975" s="28" t="s">
        <v>112</v>
      </c>
      <c r="E975" s="28" t="s">
        <v>448</v>
      </c>
      <c r="F975" s="28"/>
      <c r="G975" s="28"/>
      <c r="H975" s="20">
        <f t="shared" ref="H975:AD975" si="148">H976+H981+H979</f>
        <v>169400</v>
      </c>
      <c r="I975" s="20">
        <f t="shared" si="148"/>
        <v>163910.49</v>
      </c>
      <c r="J975" s="20">
        <f t="shared" si="148"/>
        <v>0</v>
      </c>
      <c r="K975" s="20">
        <f t="shared" si="148"/>
        <v>0</v>
      </c>
      <c r="L975" s="20">
        <f t="shared" si="148"/>
        <v>0</v>
      </c>
      <c r="M975" s="20">
        <f t="shared" si="148"/>
        <v>0</v>
      </c>
      <c r="N975" s="20">
        <f t="shared" si="148"/>
        <v>0</v>
      </c>
      <c r="O975" s="20">
        <f t="shared" si="148"/>
        <v>0</v>
      </c>
      <c r="P975" s="20">
        <f t="shared" si="148"/>
        <v>0</v>
      </c>
      <c r="Q975" s="20">
        <f t="shared" si="148"/>
        <v>0</v>
      </c>
      <c r="R975" s="20">
        <f t="shared" si="148"/>
        <v>0</v>
      </c>
      <c r="S975" s="20">
        <f t="shared" si="148"/>
        <v>0</v>
      </c>
      <c r="T975" s="20">
        <f t="shared" si="148"/>
        <v>0</v>
      </c>
      <c r="U975" s="20">
        <f t="shared" si="148"/>
        <v>0</v>
      </c>
      <c r="V975" s="20">
        <f t="shared" si="148"/>
        <v>0</v>
      </c>
      <c r="W975" s="20">
        <f t="shared" si="148"/>
        <v>0</v>
      </c>
      <c r="X975" s="20">
        <f t="shared" si="148"/>
        <v>0</v>
      </c>
      <c r="Y975" s="20">
        <f t="shared" si="148"/>
        <v>0</v>
      </c>
      <c r="Z975" s="20">
        <f t="shared" si="148"/>
        <v>0</v>
      </c>
      <c r="AA975" s="20">
        <f t="shared" si="148"/>
        <v>0</v>
      </c>
      <c r="AB975" s="20">
        <f t="shared" si="148"/>
        <v>0</v>
      </c>
      <c r="AC975" s="20">
        <f t="shared" si="148"/>
        <v>0</v>
      </c>
      <c r="AD975" s="20">
        <f t="shared" si="148"/>
        <v>0</v>
      </c>
    </row>
    <row r="976" spans="1:30" ht="33.75" x14ac:dyDescent="0.2">
      <c r="A976" s="1" t="s">
        <v>581</v>
      </c>
      <c r="B976" s="28" t="s">
        <v>75</v>
      </c>
      <c r="C976" s="28" t="s">
        <v>156</v>
      </c>
      <c r="D976" s="28" t="s">
        <v>112</v>
      </c>
      <c r="E976" s="30" t="s">
        <v>556</v>
      </c>
      <c r="F976" s="28"/>
      <c r="G976" s="28"/>
      <c r="H976" s="20">
        <f>SUM(H977:H978)</f>
        <v>96200</v>
      </c>
      <c r="I976" s="20">
        <f>SUM(I977:I978)</f>
        <v>96171.63</v>
      </c>
    </row>
    <row r="977" spans="1:9" x14ac:dyDescent="0.2">
      <c r="A977" s="1" t="s">
        <v>436</v>
      </c>
      <c r="B977" s="28" t="s">
        <v>75</v>
      </c>
      <c r="C977" s="28" t="s">
        <v>156</v>
      </c>
      <c r="D977" s="28" t="s">
        <v>112</v>
      </c>
      <c r="E977" s="30" t="s">
        <v>556</v>
      </c>
      <c r="F977" s="28" t="s">
        <v>92</v>
      </c>
      <c r="G977" s="28" t="s">
        <v>215</v>
      </c>
      <c r="H977" s="20">
        <v>9620</v>
      </c>
      <c r="I977" s="20">
        <v>9591.6299999999992</v>
      </c>
    </row>
    <row r="978" spans="1:9" x14ac:dyDescent="0.2">
      <c r="A978" s="17" t="s">
        <v>164</v>
      </c>
      <c r="B978" s="28" t="s">
        <v>75</v>
      </c>
      <c r="C978" s="28" t="s">
        <v>156</v>
      </c>
      <c r="D978" s="28" t="s">
        <v>112</v>
      </c>
      <c r="E978" s="30" t="s">
        <v>556</v>
      </c>
      <c r="F978" s="28" t="s">
        <v>162</v>
      </c>
      <c r="G978" s="28" t="s">
        <v>215</v>
      </c>
      <c r="H978" s="20">
        <v>86580</v>
      </c>
      <c r="I978" s="20">
        <v>86580</v>
      </c>
    </row>
    <row r="979" spans="1:9" ht="33.75" x14ac:dyDescent="0.2">
      <c r="A979" s="1" t="s">
        <v>764</v>
      </c>
      <c r="B979" s="28" t="s">
        <v>75</v>
      </c>
      <c r="C979" s="28" t="s">
        <v>156</v>
      </c>
      <c r="D979" s="28" t="s">
        <v>112</v>
      </c>
      <c r="E979" s="30" t="s">
        <v>763</v>
      </c>
      <c r="F979" s="28"/>
      <c r="G979" s="28"/>
      <c r="H979" s="20">
        <f>H980</f>
        <v>7200</v>
      </c>
      <c r="I979" s="20">
        <f t="shared" ref="I979" si="149">I980</f>
        <v>1782.86</v>
      </c>
    </row>
    <row r="980" spans="1:9" x14ac:dyDescent="0.2">
      <c r="A980" s="1" t="s">
        <v>436</v>
      </c>
      <c r="B980" s="28" t="s">
        <v>75</v>
      </c>
      <c r="C980" s="28" t="s">
        <v>156</v>
      </c>
      <c r="D980" s="28" t="s">
        <v>112</v>
      </c>
      <c r="E980" s="30" t="s">
        <v>763</v>
      </c>
      <c r="F980" s="28" t="s">
        <v>92</v>
      </c>
      <c r="G980" s="28" t="s">
        <v>215</v>
      </c>
      <c r="H980" s="20">
        <v>7200</v>
      </c>
      <c r="I980" s="20">
        <v>1782.86</v>
      </c>
    </row>
    <row r="981" spans="1:9" x14ac:dyDescent="0.2">
      <c r="A981" s="1" t="s">
        <v>736</v>
      </c>
      <c r="B981" s="28" t="s">
        <v>75</v>
      </c>
      <c r="C981" s="28" t="s">
        <v>156</v>
      </c>
      <c r="D981" s="28" t="s">
        <v>112</v>
      </c>
      <c r="E981" s="30" t="s">
        <v>733</v>
      </c>
      <c r="F981" s="28"/>
      <c r="G981" s="28"/>
      <c r="H981" s="20">
        <f>H982</f>
        <v>66000</v>
      </c>
      <c r="I981" s="20">
        <f t="shared" ref="I981" si="150">I982</f>
        <v>65956</v>
      </c>
    </row>
    <row r="982" spans="1:9" x14ac:dyDescent="0.2">
      <c r="A982" s="52" t="s">
        <v>735</v>
      </c>
      <c r="B982" s="28" t="s">
        <v>75</v>
      </c>
      <c r="C982" s="28" t="s">
        <v>156</v>
      </c>
      <c r="D982" s="28" t="s">
        <v>112</v>
      </c>
      <c r="E982" s="30" t="s">
        <v>734</v>
      </c>
      <c r="F982" s="28"/>
      <c r="G982" s="28"/>
      <c r="H982" s="20">
        <f>H983</f>
        <v>66000</v>
      </c>
      <c r="I982" s="20">
        <f t="shared" ref="I982" si="151">I983</f>
        <v>65956</v>
      </c>
    </row>
    <row r="983" spans="1:9" x14ac:dyDescent="0.2">
      <c r="A983" s="1" t="s">
        <v>191</v>
      </c>
      <c r="B983" s="28" t="s">
        <v>75</v>
      </c>
      <c r="C983" s="28" t="s">
        <v>156</v>
      </c>
      <c r="D983" s="28" t="s">
        <v>112</v>
      </c>
      <c r="E983" s="30" t="s">
        <v>734</v>
      </c>
      <c r="F983" s="28" t="s">
        <v>190</v>
      </c>
      <c r="G983" s="28" t="s">
        <v>215</v>
      </c>
      <c r="H983" s="20">
        <v>66000</v>
      </c>
      <c r="I983" s="20">
        <v>65956</v>
      </c>
    </row>
    <row r="984" spans="1:9" ht="22.5" x14ac:dyDescent="0.2">
      <c r="A984" s="1" t="s">
        <v>446</v>
      </c>
      <c r="B984" s="28" t="s">
        <v>75</v>
      </c>
      <c r="C984" s="28" t="s">
        <v>156</v>
      </c>
      <c r="D984" s="28" t="s">
        <v>112</v>
      </c>
      <c r="E984" s="28" t="s">
        <v>447</v>
      </c>
      <c r="F984" s="28"/>
      <c r="G984" s="28"/>
      <c r="H984" s="20">
        <f>H1004+H992+H997+H985</f>
        <v>27019360.739999998</v>
      </c>
      <c r="I984" s="20">
        <f>I1004+I992+I997+I985</f>
        <v>27019360.420000002</v>
      </c>
    </row>
    <row r="985" spans="1:9" x14ac:dyDescent="0.2">
      <c r="A985" s="16" t="s">
        <v>299</v>
      </c>
      <c r="B985" s="28" t="s">
        <v>75</v>
      </c>
      <c r="C985" s="28" t="s">
        <v>156</v>
      </c>
      <c r="D985" s="28" t="s">
        <v>112</v>
      </c>
      <c r="E985" s="28" t="s">
        <v>409</v>
      </c>
      <c r="F985" s="28"/>
      <c r="G985" s="28"/>
      <c r="H985" s="20">
        <f>SUM(H986:H991)</f>
        <v>6403090.7399999993</v>
      </c>
      <c r="I985" s="20">
        <f>SUM(I986:I991)</f>
        <v>6403090.4199999999</v>
      </c>
    </row>
    <row r="986" spans="1:9" x14ac:dyDescent="0.2">
      <c r="A986" s="9" t="s">
        <v>425</v>
      </c>
      <c r="B986" s="28" t="s">
        <v>75</v>
      </c>
      <c r="C986" s="28" t="s">
        <v>156</v>
      </c>
      <c r="D986" s="28" t="s">
        <v>112</v>
      </c>
      <c r="E986" s="28" t="s">
        <v>409</v>
      </c>
      <c r="F986" s="28" t="s">
        <v>88</v>
      </c>
      <c r="G986" s="28"/>
      <c r="H986" s="20">
        <v>4836230.8499999996</v>
      </c>
      <c r="I986" s="20">
        <v>4836230.8499999996</v>
      </c>
    </row>
    <row r="987" spans="1:9" ht="22.5" x14ac:dyDescent="0.2">
      <c r="A987" s="9" t="s">
        <v>91</v>
      </c>
      <c r="B987" s="28" t="s">
        <v>75</v>
      </c>
      <c r="C987" s="28" t="s">
        <v>156</v>
      </c>
      <c r="D987" s="28" t="s">
        <v>112</v>
      </c>
      <c r="E987" s="28" t="s">
        <v>409</v>
      </c>
      <c r="F987" s="28" t="s">
        <v>90</v>
      </c>
      <c r="G987" s="28"/>
      <c r="H987" s="20">
        <v>518.54999999999995</v>
      </c>
      <c r="I987" s="20">
        <v>518.54999999999995</v>
      </c>
    </row>
    <row r="988" spans="1:9" ht="22.5" x14ac:dyDescent="0.2">
      <c r="A988" s="9" t="s">
        <v>427</v>
      </c>
      <c r="B988" s="28" t="s">
        <v>75</v>
      </c>
      <c r="C988" s="28" t="s">
        <v>156</v>
      </c>
      <c r="D988" s="28" t="s">
        <v>112</v>
      </c>
      <c r="E988" s="28" t="s">
        <v>409</v>
      </c>
      <c r="F988" s="28" t="s">
        <v>426</v>
      </c>
      <c r="G988" s="28"/>
      <c r="H988" s="20">
        <v>1290589.3400000001</v>
      </c>
      <c r="I988" s="20">
        <v>1290589.02</v>
      </c>
    </row>
    <row r="989" spans="1:9" x14ac:dyDescent="0.2">
      <c r="A989" s="1" t="s">
        <v>436</v>
      </c>
      <c r="B989" s="28" t="s">
        <v>75</v>
      </c>
      <c r="C989" s="28" t="s">
        <v>156</v>
      </c>
      <c r="D989" s="28" t="s">
        <v>112</v>
      </c>
      <c r="E989" s="28" t="s">
        <v>409</v>
      </c>
      <c r="F989" s="28" t="s">
        <v>92</v>
      </c>
      <c r="G989" s="28"/>
      <c r="H989" s="20">
        <v>3900</v>
      </c>
      <c r="I989" s="20">
        <v>3900</v>
      </c>
    </row>
    <row r="990" spans="1:9" x14ac:dyDescent="0.2">
      <c r="A990" s="1" t="s">
        <v>95</v>
      </c>
      <c r="B990" s="28" t="s">
        <v>75</v>
      </c>
      <c r="C990" s="28" t="s">
        <v>156</v>
      </c>
      <c r="D990" s="28" t="s">
        <v>112</v>
      </c>
      <c r="E990" s="28" t="s">
        <v>409</v>
      </c>
      <c r="F990" s="28" t="s">
        <v>93</v>
      </c>
      <c r="G990" s="28"/>
      <c r="H990" s="20">
        <v>270679</v>
      </c>
      <c r="I990" s="20">
        <v>270679</v>
      </c>
    </row>
    <row r="991" spans="1:9" x14ac:dyDescent="0.2">
      <c r="A991" s="1" t="s">
        <v>317</v>
      </c>
      <c r="B991" s="28" t="s">
        <v>75</v>
      </c>
      <c r="C991" s="28" t="s">
        <v>156</v>
      </c>
      <c r="D991" s="28" t="s">
        <v>112</v>
      </c>
      <c r="E991" s="28" t="s">
        <v>409</v>
      </c>
      <c r="F991" s="28" t="s">
        <v>94</v>
      </c>
      <c r="G991" s="28"/>
      <c r="H991" s="20">
        <v>1173</v>
      </c>
      <c r="I991" s="20">
        <v>1173</v>
      </c>
    </row>
    <row r="992" spans="1:9" x14ac:dyDescent="0.2">
      <c r="A992" s="17" t="s">
        <v>585</v>
      </c>
      <c r="B992" s="28" t="s">
        <v>75</v>
      </c>
      <c r="C992" s="28" t="s">
        <v>156</v>
      </c>
      <c r="D992" s="28" t="s">
        <v>112</v>
      </c>
      <c r="E992" s="30" t="s">
        <v>250</v>
      </c>
      <c r="F992" s="28"/>
      <c r="G992" s="28"/>
      <c r="H992" s="20">
        <f>SUM(H993:H996)</f>
        <v>3692070</v>
      </c>
      <c r="I992" s="20">
        <f>SUM(I993:I996)</f>
        <v>3692070</v>
      </c>
    </row>
    <row r="993" spans="1:30" x14ac:dyDescent="0.2">
      <c r="A993" s="9" t="s">
        <v>425</v>
      </c>
      <c r="B993" s="28" t="s">
        <v>75</v>
      </c>
      <c r="C993" s="28" t="s">
        <v>156</v>
      </c>
      <c r="D993" s="28" t="s">
        <v>112</v>
      </c>
      <c r="E993" s="30" t="s">
        <v>250</v>
      </c>
      <c r="F993" s="28" t="s">
        <v>88</v>
      </c>
      <c r="G993" s="28" t="s">
        <v>215</v>
      </c>
      <c r="H993" s="27">
        <v>2797477.47</v>
      </c>
      <c r="I993" s="27">
        <v>2797477.47</v>
      </c>
    </row>
    <row r="994" spans="1:30" ht="22.5" x14ac:dyDescent="0.2">
      <c r="A994" s="9" t="s">
        <v>427</v>
      </c>
      <c r="B994" s="28" t="s">
        <v>75</v>
      </c>
      <c r="C994" s="28" t="s">
        <v>156</v>
      </c>
      <c r="D994" s="28" t="s">
        <v>112</v>
      </c>
      <c r="E994" s="30" t="s">
        <v>250</v>
      </c>
      <c r="F994" s="28" t="s">
        <v>426</v>
      </c>
      <c r="G994" s="28" t="s">
        <v>215</v>
      </c>
      <c r="H994" s="27">
        <v>832421.69</v>
      </c>
      <c r="I994" s="27">
        <v>832421.69</v>
      </c>
    </row>
    <row r="995" spans="1:30" x14ac:dyDescent="0.2">
      <c r="A995" s="1" t="s">
        <v>191</v>
      </c>
      <c r="B995" s="28" t="s">
        <v>75</v>
      </c>
      <c r="C995" s="28" t="s">
        <v>156</v>
      </c>
      <c r="D995" s="28" t="s">
        <v>112</v>
      </c>
      <c r="E995" s="30" t="s">
        <v>250</v>
      </c>
      <c r="F995" s="28" t="s">
        <v>190</v>
      </c>
      <c r="G995" s="28" t="s">
        <v>215</v>
      </c>
      <c r="H995" s="27">
        <v>29975.26</v>
      </c>
      <c r="I995" s="27">
        <v>29975.26</v>
      </c>
    </row>
    <row r="996" spans="1:30" x14ac:dyDescent="0.2">
      <c r="A996" s="1" t="s">
        <v>436</v>
      </c>
      <c r="B996" s="28" t="s">
        <v>75</v>
      </c>
      <c r="C996" s="28" t="s">
        <v>156</v>
      </c>
      <c r="D996" s="28" t="s">
        <v>112</v>
      </c>
      <c r="E996" s="30" t="s">
        <v>250</v>
      </c>
      <c r="F996" s="28" t="s">
        <v>92</v>
      </c>
      <c r="G996" s="28" t="s">
        <v>215</v>
      </c>
      <c r="H996" s="20">
        <v>32195.58</v>
      </c>
      <c r="I996" s="20">
        <v>32195.58</v>
      </c>
    </row>
    <row r="997" spans="1:30" x14ac:dyDescent="0.2">
      <c r="A997" s="9" t="s">
        <v>69</v>
      </c>
      <c r="B997" s="28" t="s">
        <v>75</v>
      </c>
      <c r="C997" s="28" t="s">
        <v>156</v>
      </c>
      <c r="D997" s="28" t="s">
        <v>97</v>
      </c>
      <c r="E997" s="30" t="s">
        <v>251</v>
      </c>
      <c r="F997" s="28"/>
      <c r="G997" s="28"/>
      <c r="H997" s="20">
        <f>SUM(H998:H1003)</f>
        <v>4549470</v>
      </c>
      <c r="I997" s="20">
        <f>SUM(I998:I1003)</f>
        <v>4549470</v>
      </c>
    </row>
    <row r="998" spans="1:30" x14ac:dyDescent="0.2">
      <c r="A998" s="9" t="s">
        <v>425</v>
      </c>
      <c r="B998" s="28" t="s">
        <v>75</v>
      </c>
      <c r="C998" s="28" t="s">
        <v>156</v>
      </c>
      <c r="D998" s="28" t="s">
        <v>112</v>
      </c>
      <c r="E998" s="30" t="s">
        <v>251</v>
      </c>
      <c r="F998" s="28" t="s">
        <v>88</v>
      </c>
      <c r="G998" s="28" t="s">
        <v>215</v>
      </c>
      <c r="H998" s="27">
        <v>3032072.32</v>
      </c>
      <c r="I998" s="27">
        <v>3032072.32</v>
      </c>
    </row>
    <row r="999" spans="1:30" ht="22.5" x14ac:dyDescent="0.2">
      <c r="A999" s="17" t="s">
        <v>91</v>
      </c>
      <c r="B999" s="28" t="s">
        <v>75</v>
      </c>
      <c r="C999" s="28" t="s">
        <v>156</v>
      </c>
      <c r="D999" s="28" t="s">
        <v>112</v>
      </c>
      <c r="E999" s="30" t="s">
        <v>251</v>
      </c>
      <c r="F999" s="28" t="s">
        <v>90</v>
      </c>
      <c r="G999" s="28" t="s">
        <v>215</v>
      </c>
      <c r="H999" s="27">
        <v>690</v>
      </c>
      <c r="I999" s="27">
        <v>690</v>
      </c>
    </row>
    <row r="1000" spans="1:30" ht="22.5" x14ac:dyDescent="0.2">
      <c r="A1000" s="9" t="s">
        <v>427</v>
      </c>
      <c r="B1000" s="28" t="s">
        <v>75</v>
      </c>
      <c r="C1000" s="28" t="s">
        <v>156</v>
      </c>
      <c r="D1000" s="28" t="s">
        <v>112</v>
      </c>
      <c r="E1000" s="30" t="s">
        <v>251</v>
      </c>
      <c r="F1000" s="28" t="s">
        <v>426</v>
      </c>
      <c r="G1000" s="28" t="s">
        <v>215</v>
      </c>
      <c r="H1000" s="27">
        <v>901190.06</v>
      </c>
      <c r="I1000" s="27">
        <v>901190.06</v>
      </c>
    </row>
    <row r="1001" spans="1:30" x14ac:dyDescent="0.2">
      <c r="A1001" s="1" t="s">
        <v>191</v>
      </c>
      <c r="B1001" s="28" t="s">
        <v>75</v>
      </c>
      <c r="C1001" s="28" t="s">
        <v>156</v>
      </c>
      <c r="D1001" s="28" t="s">
        <v>112</v>
      </c>
      <c r="E1001" s="30" t="s">
        <v>251</v>
      </c>
      <c r="F1001" s="28" t="s">
        <v>190</v>
      </c>
      <c r="G1001" s="28" t="s">
        <v>215</v>
      </c>
      <c r="H1001" s="20">
        <v>253014.37</v>
      </c>
      <c r="I1001" s="20">
        <v>253014.37</v>
      </c>
    </row>
    <row r="1002" spans="1:30" x14ac:dyDescent="0.2">
      <c r="A1002" s="1" t="s">
        <v>436</v>
      </c>
      <c r="B1002" s="28" t="s">
        <v>75</v>
      </c>
      <c r="C1002" s="28" t="s">
        <v>156</v>
      </c>
      <c r="D1002" s="28" t="s">
        <v>112</v>
      </c>
      <c r="E1002" s="30" t="s">
        <v>251</v>
      </c>
      <c r="F1002" s="28" t="s">
        <v>92</v>
      </c>
      <c r="G1002" s="28" t="s">
        <v>215</v>
      </c>
      <c r="H1002" s="20">
        <v>279328.84999999998</v>
      </c>
      <c r="I1002" s="20">
        <v>279328.84999999998</v>
      </c>
    </row>
    <row r="1003" spans="1:30" x14ac:dyDescent="0.2">
      <c r="A1003" s="52" t="s">
        <v>457</v>
      </c>
      <c r="B1003" s="28" t="s">
        <v>75</v>
      </c>
      <c r="C1003" s="28" t="s">
        <v>156</v>
      </c>
      <c r="D1003" s="28" t="s">
        <v>112</v>
      </c>
      <c r="E1003" s="30" t="s">
        <v>251</v>
      </c>
      <c r="F1003" s="28" t="s">
        <v>456</v>
      </c>
      <c r="G1003" s="28" t="s">
        <v>215</v>
      </c>
      <c r="H1003" s="20">
        <v>83174.399999999994</v>
      </c>
      <c r="I1003" s="20">
        <v>83174.399999999994</v>
      </c>
    </row>
    <row r="1004" spans="1:30" ht="22.5" x14ac:dyDescent="0.2">
      <c r="A1004" s="16" t="s">
        <v>584</v>
      </c>
      <c r="B1004" s="28" t="s">
        <v>75</v>
      </c>
      <c r="C1004" s="28" t="s">
        <v>156</v>
      </c>
      <c r="D1004" s="28" t="s">
        <v>112</v>
      </c>
      <c r="E1004" s="28" t="s">
        <v>555</v>
      </c>
      <c r="F1004" s="28"/>
      <c r="G1004" s="28"/>
      <c r="H1004" s="20">
        <f>SUM(H1005:H1011)</f>
        <v>12374730.000000002</v>
      </c>
      <c r="I1004" s="20">
        <f t="shared" ref="I1004:AD1004" si="152">SUM(I1005:I1011)</f>
        <v>12374730.000000002</v>
      </c>
      <c r="J1004" s="20">
        <f t="shared" si="152"/>
        <v>0</v>
      </c>
      <c r="K1004" s="20">
        <f t="shared" si="152"/>
        <v>0</v>
      </c>
      <c r="L1004" s="20">
        <f t="shared" si="152"/>
        <v>0</v>
      </c>
      <c r="M1004" s="20">
        <f t="shared" si="152"/>
        <v>0</v>
      </c>
      <c r="N1004" s="20">
        <f t="shared" si="152"/>
        <v>0</v>
      </c>
      <c r="O1004" s="20">
        <f t="shared" si="152"/>
        <v>0</v>
      </c>
      <c r="P1004" s="20">
        <f t="shared" si="152"/>
        <v>0</v>
      </c>
      <c r="Q1004" s="20">
        <f t="shared" si="152"/>
        <v>0</v>
      </c>
      <c r="R1004" s="20">
        <f t="shared" si="152"/>
        <v>0</v>
      </c>
      <c r="S1004" s="20">
        <f t="shared" si="152"/>
        <v>0</v>
      </c>
      <c r="T1004" s="20">
        <f t="shared" si="152"/>
        <v>0</v>
      </c>
      <c r="U1004" s="20">
        <f t="shared" si="152"/>
        <v>0</v>
      </c>
      <c r="V1004" s="20">
        <f t="shared" si="152"/>
        <v>0</v>
      </c>
      <c r="W1004" s="20">
        <f t="shared" si="152"/>
        <v>0</v>
      </c>
      <c r="X1004" s="20">
        <f t="shared" si="152"/>
        <v>0</v>
      </c>
      <c r="Y1004" s="20">
        <f t="shared" si="152"/>
        <v>0</v>
      </c>
      <c r="Z1004" s="20">
        <f t="shared" si="152"/>
        <v>0</v>
      </c>
      <c r="AA1004" s="20">
        <f t="shared" si="152"/>
        <v>0</v>
      </c>
      <c r="AB1004" s="20">
        <f t="shared" si="152"/>
        <v>0</v>
      </c>
      <c r="AC1004" s="20">
        <f t="shared" si="152"/>
        <v>0</v>
      </c>
      <c r="AD1004" s="20">
        <f t="shared" si="152"/>
        <v>0</v>
      </c>
    </row>
    <row r="1005" spans="1:30" x14ac:dyDescent="0.2">
      <c r="A1005" s="9" t="s">
        <v>425</v>
      </c>
      <c r="B1005" s="28" t="s">
        <v>75</v>
      </c>
      <c r="C1005" s="28" t="s">
        <v>156</v>
      </c>
      <c r="D1005" s="28" t="s">
        <v>112</v>
      </c>
      <c r="E1005" s="28" t="s">
        <v>555</v>
      </c>
      <c r="F1005" s="28" t="s">
        <v>88</v>
      </c>
      <c r="G1005" s="28" t="s">
        <v>215</v>
      </c>
      <c r="H1005" s="27">
        <v>8216772.9400000004</v>
      </c>
      <c r="I1005" s="27">
        <v>8216772.9400000004</v>
      </c>
    </row>
    <row r="1006" spans="1:30" ht="22.5" x14ac:dyDescent="0.2">
      <c r="A1006" s="9" t="s">
        <v>427</v>
      </c>
      <c r="B1006" s="28" t="s">
        <v>75</v>
      </c>
      <c r="C1006" s="28" t="s">
        <v>156</v>
      </c>
      <c r="D1006" s="28" t="s">
        <v>112</v>
      </c>
      <c r="E1006" s="28" t="s">
        <v>555</v>
      </c>
      <c r="F1006" s="28" t="s">
        <v>426</v>
      </c>
      <c r="G1006" s="28" t="s">
        <v>215</v>
      </c>
      <c r="H1006" s="27">
        <v>2453237.25</v>
      </c>
      <c r="I1006" s="27">
        <v>2453237.25</v>
      </c>
    </row>
    <row r="1007" spans="1:30" x14ac:dyDescent="0.2">
      <c r="A1007" s="1" t="s">
        <v>191</v>
      </c>
      <c r="B1007" s="28" t="s">
        <v>75</v>
      </c>
      <c r="C1007" s="28" t="s">
        <v>156</v>
      </c>
      <c r="D1007" s="28" t="s">
        <v>112</v>
      </c>
      <c r="E1007" s="28" t="s">
        <v>555</v>
      </c>
      <c r="F1007" s="28" t="s">
        <v>190</v>
      </c>
      <c r="G1007" s="28" t="s">
        <v>215</v>
      </c>
      <c r="H1007" s="27">
        <v>471488.51</v>
      </c>
      <c r="I1007" s="27">
        <v>471488.51</v>
      </c>
    </row>
    <row r="1008" spans="1:30" x14ac:dyDescent="0.2">
      <c r="A1008" s="1" t="s">
        <v>436</v>
      </c>
      <c r="B1008" s="28" t="s">
        <v>75</v>
      </c>
      <c r="C1008" s="28" t="s">
        <v>156</v>
      </c>
      <c r="D1008" s="28" t="s">
        <v>112</v>
      </c>
      <c r="E1008" s="28" t="s">
        <v>555</v>
      </c>
      <c r="F1008" s="28" t="s">
        <v>92</v>
      </c>
      <c r="G1008" s="28" t="s">
        <v>215</v>
      </c>
      <c r="H1008" s="27">
        <v>978675.05</v>
      </c>
      <c r="I1008" s="27">
        <v>978675.05</v>
      </c>
    </row>
    <row r="1009" spans="1:9" x14ac:dyDescent="0.2">
      <c r="A1009" s="52" t="s">
        <v>457</v>
      </c>
      <c r="B1009" s="28" t="s">
        <v>75</v>
      </c>
      <c r="C1009" s="28" t="s">
        <v>156</v>
      </c>
      <c r="D1009" s="28" t="s">
        <v>112</v>
      </c>
      <c r="E1009" s="28" t="s">
        <v>555</v>
      </c>
      <c r="F1009" s="28" t="s">
        <v>456</v>
      </c>
      <c r="G1009" s="28" t="s">
        <v>215</v>
      </c>
      <c r="H1009" s="27">
        <v>243799.12</v>
      </c>
      <c r="I1009" s="27">
        <v>243799.12</v>
      </c>
    </row>
    <row r="1010" spans="1:9" x14ac:dyDescent="0.2">
      <c r="A1010" s="1" t="s">
        <v>95</v>
      </c>
      <c r="B1010" s="28" t="s">
        <v>75</v>
      </c>
      <c r="C1010" s="28" t="s">
        <v>156</v>
      </c>
      <c r="D1010" s="28" t="s">
        <v>112</v>
      </c>
      <c r="E1010" s="28" t="s">
        <v>555</v>
      </c>
      <c r="F1010" s="28" t="s">
        <v>93</v>
      </c>
      <c r="G1010" s="28"/>
      <c r="H1010" s="20">
        <v>10000</v>
      </c>
      <c r="I1010" s="20">
        <v>10000</v>
      </c>
    </row>
    <row r="1011" spans="1:9" x14ac:dyDescent="0.2">
      <c r="A1011" s="1" t="s">
        <v>95</v>
      </c>
      <c r="B1011" s="28" t="s">
        <v>75</v>
      </c>
      <c r="C1011" s="28" t="s">
        <v>156</v>
      </c>
      <c r="D1011" s="28" t="s">
        <v>112</v>
      </c>
      <c r="E1011" s="28" t="s">
        <v>555</v>
      </c>
      <c r="F1011" s="28" t="s">
        <v>626</v>
      </c>
      <c r="G1011" s="28" t="s">
        <v>215</v>
      </c>
      <c r="H1011" s="20">
        <v>757.13</v>
      </c>
      <c r="I1011" s="20">
        <v>757.13</v>
      </c>
    </row>
    <row r="1012" spans="1:9" ht="22.5" x14ac:dyDescent="0.2">
      <c r="A1012" s="1" t="s">
        <v>442</v>
      </c>
      <c r="B1012" s="28" t="s">
        <v>75</v>
      </c>
      <c r="C1012" s="28" t="s">
        <v>156</v>
      </c>
      <c r="D1012" s="28" t="s">
        <v>112</v>
      </c>
      <c r="E1012" s="28" t="s">
        <v>443</v>
      </c>
      <c r="F1012" s="28"/>
      <c r="G1012" s="28"/>
      <c r="H1012" s="20">
        <f>H1013+H1015</f>
        <v>185000</v>
      </c>
      <c r="I1012" s="20">
        <f>I1013+I1015</f>
        <v>185000</v>
      </c>
    </row>
    <row r="1013" spans="1:9" x14ac:dyDescent="0.2">
      <c r="A1013" s="16" t="s">
        <v>316</v>
      </c>
      <c r="B1013" s="28" t="s">
        <v>75</v>
      </c>
      <c r="C1013" s="28" t="s">
        <v>156</v>
      </c>
      <c r="D1013" s="28" t="s">
        <v>112</v>
      </c>
      <c r="E1013" s="28" t="s">
        <v>410</v>
      </c>
      <c r="F1013" s="28"/>
      <c r="G1013" s="28"/>
      <c r="H1013" s="20">
        <f>H1014</f>
        <v>145000</v>
      </c>
      <c r="I1013" s="20">
        <v>145000</v>
      </c>
    </row>
    <row r="1014" spans="1:9" x14ac:dyDescent="0.2">
      <c r="A1014" s="16" t="s">
        <v>164</v>
      </c>
      <c r="B1014" s="28" t="s">
        <v>75</v>
      </c>
      <c r="C1014" s="28" t="s">
        <v>156</v>
      </c>
      <c r="D1014" s="28" t="s">
        <v>112</v>
      </c>
      <c r="E1014" s="28" t="s">
        <v>410</v>
      </c>
      <c r="F1014" s="28" t="s">
        <v>162</v>
      </c>
      <c r="G1014" s="28"/>
      <c r="H1014" s="20">
        <v>145000</v>
      </c>
      <c r="I1014" s="20">
        <v>0</v>
      </c>
    </row>
    <row r="1015" spans="1:9" x14ac:dyDescent="0.2">
      <c r="A1015" s="16" t="s">
        <v>20</v>
      </c>
      <c r="B1015" s="28" t="s">
        <v>75</v>
      </c>
      <c r="C1015" s="28" t="s">
        <v>156</v>
      </c>
      <c r="D1015" s="28" t="s">
        <v>112</v>
      </c>
      <c r="E1015" s="28" t="s">
        <v>540</v>
      </c>
      <c r="F1015" s="28"/>
      <c r="G1015" s="28"/>
      <c r="H1015" s="20">
        <f>H1016</f>
        <v>40000</v>
      </c>
      <c r="I1015" s="20">
        <f t="shared" ref="I1015" si="153">I1016</f>
        <v>40000</v>
      </c>
    </row>
    <row r="1016" spans="1:9" x14ac:dyDescent="0.2">
      <c r="A1016" s="1" t="s">
        <v>436</v>
      </c>
      <c r="B1016" s="28" t="s">
        <v>75</v>
      </c>
      <c r="C1016" s="28" t="s">
        <v>156</v>
      </c>
      <c r="D1016" s="28" t="s">
        <v>112</v>
      </c>
      <c r="E1016" s="28" t="s">
        <v>540</v>
      </c>
      <c r="F1016" s="28" t="s">
        <v>92</v>
      </c>
      <c r="G1016" s="28"/>
      <c r="H1016" s="20">
        <v>40000</v>
      </c>
      <c r="I1016" s="20">
        <v>40000</v>
      </c>
    </row>
    <row r="1017" spans="1:9" x14ac:dyDescent="0.2">
      <c r="A1017" s="1" t="s">
        <v>479</v>
      </c>
      <c r="B1017" s="28" t="s">
        <v>75</v>
      </c>
      <c r="C1017" s="28" t="s">
        <v>156</v>
      </c>
      <c r="D1017" s="28" t="s">
        <v>112</v>
      </c>
      <c r="E1017" s="28" t="s">
        <v>301</v>
      </c>
      <c r="F1017" s="28"/>
      <c r="G1017" s="28"/>
      <c r="H1017" s="20">
        <f>H1018+H1021</f>
        <v>90000</v>
      </c>
      <c r="I1017" s="20">
        <f>I1018+I1021</f>
        <v>90000</v>
      </c>
    </row>
    <row r="1018" spans="1:9" x14ac:dyDescent="0.2">
      <c r="A1018" s="1" t="s">
        <v>269</v>
      </c>
      <c r="B1018" s="28" t="s">
        <v>75</v>
      </c>
      <c r="C1018" s="28" t="s">
        <v>156</v>
      </c>
      <c r="D1018" s="28" t="s">
        <v>112</v>
      </c>
      <c r="E1018" s="28" t="s">
        <v>302</v>
      </c>
      <c r="F1018" s="28"/>
      <c r="G1018" s="28"/>
      <c r="H1018" s="20">
        <f t="shared" ref="H1018:I1019" si="154">H1019</f>
        <v>70000</v>
      </c>
      <c r="I1018" s="20">
        <f t="shared" si="154"/>
        <v>70000</v>
      </c>
    </row>
    <row r="1019" spans="1:9" ht="22.5" x14ac:dyDescent="0.2">
      <c r="A1019" s="1" t="s">
        <v>594</v>
      </c>
      <c r="B1019" s="28" t="s">
        <v>75</v>
      </c>
      <c r="C1019" s="28" t="s">
        <v>156</v>
      </c>
      <c r="D1019" s="28" t="s">
        <v>112</v>
      </c>
      <c r="E1019" s="28" t="s">
        <v>411</v>
      </c>
      <c r="F1019" s="28"/>
      <c r="G1019" s="28"/>
      <c r="H1019" s="20">
        <f t="shared" si="154"/>
        <v>70000</v>
      </c>
      <c r="I1019" s="20">
        <f t="shared" si="154"/>
        <v>70000</v>
      </c>
    </row>
    <row r="1020" spans="1:9" x14ac:dyDescent="0.2">
      <c r="A1020" s="16" t="s">
        <v>164</v>
      </c>
      <c r="B1020" s="28" t="s">
        <v>75</v>
      </c>
      <c r="C1020" s="28" t="s">
        <v>156</v>
      </c>
      <c r="D1020" s="28" t="s">
        <v>112</v>
      </c>
      <c r="E1020" s="28" t="s">
        <v>411</v>
      </c>
      <c r="F1020" s="28" t="s">
        <v>162</v>
      </c>
      <c r="G1020" s="28"/>
      <c r="H1020" s="20">
        <v>70000</v>
      </c>
      <c r="I1020" s="20">
        <v>70000</v>
      </c>
    </row>
    <row r="1021" spans="1:9" x14ac:dyDescent="0.2">
      <c r="A1021" s="1" t="s">
        <v>270</v>
      </c>
      <c r="B1021" s="28" t="s">
        <v>75</v>
      </c>
      <c r="C1021" s="28" t="s">
        <v>156</v>
      </c>
      <c r="D1021" s="28" t="s">
        <v>112</v>
      </c>
      <c r="E1021" s="28" t="s">
        <v>311</v>
      </c>
      <c r="F1021" s="28"/>
      <c r="G1021" s="28"/>
      <c r="H1021" s="20">
        <f>H1022</f>
        <v>20000</v>
      </c>
      <c r="I1021" s="20">
        <f>I1022</f>
        <v>20000</v>
      </c>
    </row>
    <row r="1022" spans="1:9" x14ac:dyDescent="0.2">
      <c r="A1022" s="16" t="s">
        <v>20</v>
      </c>
      <c r="B1022" s="28" t="s">
        <v>75</v>
      </c>
      <c r="C1022" s="28" t="s">
        <v>156</v>
      </c>
      <c r="D1022" s="28" t="s">
        <v>112</v>
      </c>
      <c r="E1022" s="28" t="s">
        <v>753</v>
      </c>
      <c r="F1022" s="28"/>
      <c r="G1022" s="28"/>
      <c r="H1022" s="20">
        <f>H1023</f>
        <v>20000</v>
      </c>
      <c r="I1022" s="20">
        <f t="shared" ref="I1022" si="155">I1023</f>
        <v>20000</v>
      </c>
    </row>
    <row r="1023" spans="1:9" x14ac:dyDescent="0.2">
      <c r="A1023" s="1" t="s">
        <v>436</v>
      </c>
      <c r="B1023" s="28" t="s">
        <v>75</v>
      </c>
      <c r="C1023" s="28" t="s">
        <v>156</v>
      </c>
      <c r="D1023" s="28" t="s">
        <v>112</v>
      </c>
      <c r="E1023" s="28" t="s">
        <v>753</v>
      </c>
      <c r="F1023" s="28" t="s">
        <v>92</v>
      </c>
      <c r="G1023" s="28"/>
      <c r="H1023" s="20">
        <v>20000</v>
      </c>
      <c r="I1023" s="20">
        <v>20000</v>
      </c>
    </row>
    <row r="1024" spans="1:9" ht="22.5" x14ac:dyDescent="0.2">
      <c r="A1024" s="1" t="s">
        <v>588</v>
      </c>
      <c r="B1024" s="28" t="s">
        <v>75</v>
      </c>
      <c r="C1024" s="28" t="s">
        <v>156</v>
      </c>
      <c r="D1024" s="28" t="s">
        <v>112</v>
      </c>
      <c r="E1024" s="28" t="s">
        <v>303</v>
      </c>
      <c r="F1024" s="28"/>
      <c r="G1024" s="28"/>
      <c r="H1024" s="20">
        <f t="shared" ref="H1024:I1025" si="156">H1025</f>
        <v>218000</v>
      </c>
      <c r="I1024" s="20">
        <f t="shared" si="156"/>
        <v>218000</v>
      </c>
    </row>
    <row r="1025" spans="1:9" x14ac:dyDescent="0.2">
      <c r="A1025" s="1" t="s">
        <v>316</v>
      </c>
      <c r="B1025" s="28" t="s">
        <v>75</v>
      </c>
      <c r="C1025" s="28" t="s">
        <v>156</v>
      </c>
      <c r="D1025" s="28" t="s">
        <v>112</v>
      </c>
      <c r="E1025" s="28" t="s">
        <v>412</v>
      </c>
      <c r="F1025" s="28"/>
      <c r="G1025" s="28"/>
      <c r="H1025" s="20">
        <f t="shared" si="156"/>
        <v>218000</v>
      </c>
      <c r="I1025" s="20">
        <f t="shared" si="156"/>
        <v>218000</v>
      </c>
    </row>
    <row r="1026" spans="1:9" x14ac:dyDescent="0.2">
      <c r="A1026" s="16" t="s">
        <v>164</v>
      </c>
      <c r="B1026" s="28" t="s">
        <v>75</v>
      </c>
      <c r="C1026" s="28" t="s">
        <v>156</v>
      </c>
      <c r="D1026" s="28" t="s">
        <v>112</v>
      </c>
      <c r="E1026" s="28" t="s">
        <v>412</v>
      </c>
      <c r="F1026" s="28" t="s">
        <v>162</v>
      </c>
      <c r="G1026" s="28"/>
      <c r="H1026" s="20">
        <v>218000</v>
      </c>
      <c r="I1026" s="20">
        <v>218000</v>
      </c>
    </row>
    <row r="1027" spans="1:9" x14ac:dyDescent="0.2">
      <c r="A1027" s="1" t="s">
        <v>520</v>
      </c>
      <c r="B1027" s="28" t="s">
        <v>76</v>
      </c>
      <c r="C1027" s="1"/>
      <c r="D1027" s="1"/>
      <c r="E1027" s="1"/>
      <c r="F1027" s="1"/>
      <c r="G1027" s="1"/>
      <c r="H1027" s="20">
        <f>H1028+H1054+H1059+H1064+H1076+H1083</f>
        <v>156139950.72999999</v>
      </c>
      <c r="I1027" s="20">
        <f>I1028+I1054+I1059+I1064+I1076+I1083</f>
        <v>154639543.06999999</v>
      </c>
    </row>
    <row r="1028" spans="1:9" x14ac:dyDescent="0.2">
      <c r="A1028" s="1" t="s">
        <v>85</v>
      </c>
      <c r="B1028" s="28" t="s">
        <v>76</v>
      </c>
      <c r="C1028" s="28" t="s">
        <v>83</v>
      </c>
      <c r="D1028" s="28" t="s">
        <v>84</v>
      </c>
      <c r="E1028" s="28"/>
      <c r="F1028" s="1"/>
      <c r="G1028" s="1"/>
      <c r="H1028" s="20">
        <f>H1029+H1040+H1044</f>
        <v>28970465.289999999</v>
      </c>
      <c r="I1028" s="20">
        <f>I1029+I1040+I1044</f>
        <v>27645149.07</v>
      </c>
    </row>
    <row r="1029" spans="1:9" ht="22.5" x14ac:dyDescent="0.2">
      <c r="A1029" s="1" t="s">
        <v>449</v>
      </c>
      <c r="B1029" s="28" t="s">
        <v>76</v>
      </c>
      <c r="C1029" s="28" t="s">
        <v>83</v>
      </c>
      <c r="D1029" s="28" t="s">
        <v>112</v>
      </c>
      <c r="E1029" s="28"/>
      <c r="F1029" s="28"/>
      <c r="G1029" s="28"/>
      <c r="H1029" s="20">
        <f t="shared" ref="H1029:I1030" si="157">H1030</f>
        <v>24286910.640000001</v>
      </c>
      <c r="I1029" s="20">
        <f t="shared" si="157"/>
        <v>24245123.16</v>
      </c>
    </row>
    <row r="1030" spans="1:9" x14ac:dyDescent="0.2">
      <c r="A1030" s="16" t="s">
        <v>3</v>
      </c>
      <c r="B1030" s="28" t="s">
        <v>76</v>
      </c>
      <c r="C1030" s="28" t="s">
        <v>83</v>
      </c>
      <c r="D1030" s="28" t="s">
        <v>112</v>
      </c>
      <c r="E1030" s="28" t="s">
        <v>0</v>
      </c>
      <c r="F1030" s="28"/>
      <c r="G1030" s="28"/>
      <c r="H1030" s="20">
        <f t="shared" si="157"/>
        <v>24286910.640000001</v>
      </c>
      <c r="I1030" s="20">
        <f t="shared" si="157"/>
        <v>24245123.16</v>
      </c>
    </row>
    <row r="1031" spans="1:9" x14ac:dyDescent="0.2">
      <c r="A1031" s="16" t="s">
        <v>299</v>
      </c>
      <c r="B1031" s="28" t="s">
        <v>76</v>
      </c>
      <c r="C1031" s="28" t="s">
        <v>83</v>
      </c>
      <c r="D1031" s="28" t="s">
        <v>112</v>
      </c>
      <c r="E1031" s="28" t="s">
        <v>416</v>
      </c>
      <c r="F1031" s="28"/>
      <c r="G1031" s="28"/>
      <c r="H1031" s="20">
        <f>SUM(H1032:H1039)</f>
        <v>24286910.640000001</v>
      </c>
      <c r="I1031" s="20">
        <f t="shared" ref="I1031" si="158">SUM(I1032:I1039)</f>
        <v>24245123.16</v>
      </c>
    </row>
    <row r="1032" spans="1:9" x14ac:dyDescent="0.2">
      <c r="A1032" s="9" t="s">
        <v>425</v>
      </c>
      <c r="B1032" s="28" t="s">
        <v>76</v>
      </c>
      <c r="C1032" s="28" t="s">
        <v>83</v>
      </c>
      <c r="D1032" s="28" t="s">
        <v>112</v>
      </c>
      <c r="E1032" s="28" t="s">
        <v>416</v>
      </c>
      <c r="F1032" s="28" t="s">
        <v>88</v>
      </c>
      <c r="G1032" s="28"/>
      <c r="H1032" s="20">
        <v>16042260.470000001</v>
      </c>
      <c r="I1032" s="20">
        <v>16022615.810000001</v>
      </c>
    </row>
    <row r="1033" spans="1:9" x14ac:dyDescent="0.2">
      <c r="A1033" s="9" t="s">
        <v>425</v>
      </c>
      <c r="B1033" s="28" t="s">
        <v>76</v>
      </c>
      <c r="C1033" s="28" t="s">
        <v>83</v>
      </c>
      <c r="D1033" s="28" t="s">
        <v>112</v>
      </c>
      <c r="E1033" s="28" t="s">
        <v>416</v>
      </c>
      <c r="F1033" s="28" t="s">
        <v>88</v>
      </c>
      <c r="G1033" s="28" t="s">
        <v>215</v>
      </c>
      <c r="H1033" s="20">
        <v>80260</v>
      </c>
      <c r="I1033" s="20">
        <v>80260</v>
      </c>
    </row>
    <row r="1034" spans="1:9" ht="22.5" x14ac:dyDescent="0.2">
      <c r="A1034" s="9" t="s">
        <v>427</v>
      </c>
      <c r="B1034" s="28" t="s">
        <v>76</v>
      </c>
      <c r="C1034" s="28" t="s">
        <v>83</v>
      </c>
      <c r="D1034" s="28" t="s">
        <v>112</v>
      </c>
      <c r="E1034" s="28" t="s">
        <v>416</v>
      </c>
      <c r="F1034" s="28" t="s">
        <v>426</v>
      </c>
      <c r="G1034" s="28"/>
      <c r="H1034" s="20">
        <v>4815848.99</v>
      </c>
      <c r="I1034" s="20">
        <v>4793901.17</v>
      </c>
    </row>
    <row r="1035" spans="1:9" ht="22.5" x14ac:dyDescent="0.2">
      <c r="A1035" s="9" t="s">
        <v>427</v>
      </c>
      <c r="B1035" s="28" t="s">
        <v>76</v>
      </c>
      <c r="C1035" s="28" t="s">
        <v>83</v>
      </c>
      <c r="D1035" s="28" t="s">
        <v>112</v>
      </c>
      <c r="E1035" s="28" t="s">
        <v>416</v>
      </c>
      <c r="F1035" s="28" t="s">
        <v>426</v>
      </c>
      <c r="G1035" s="28" t="s">
        <v>215</v>
      </c>
      <c r="H1035" s="20">
        <v>24290</v>
      </c>
      <c r="I1035" s="20">
        <v>24290</v>
      </c>
    </row>
    <row r="1036" spans="1:9" x14ac:dyDescent="0.2">
      <c r="A1036" s="1" t="s">
        <v>191</v>
      </c>
      <c r="B1036" s="28" t="s">
        <v>76</v>
      </c>
      <c r="C1036" s="28" t="s">
        <v>83</v>
      </c>
      <c r="D1036" s="28" t="s">
        <v>112</v>
      </c>
      <c r="E1036" s="28" t="s">
        <v>416</v>
      </c>
      <c r="F1036" s="28" t="s">
        <v>190</v>
      </c>
      <c r="G1036" s="28"/>
      <c r="H1036" s="20">
        <v>2534903.66</v>
      </c>
      <c r="I1036" s="20">
        <v>2534903.66</v>
      </c>
    </row>
    <row r="1037" spans="1:9" x14ac:dyDescent="0.2">
      <c r="A1037" s="1" t="s">
        <v>436</v>
      </c>
      <c r="B1037" s="28" t="s">
        <v>76</v>
      </c>
      <c r="C1037" s="28" t="s">
        <v>83</v>
      </c>
      <c r="D1037" s="28" t="s">
        <v>112</v>
      </c>
      <c r="E1037" s="28" t="s">
        <v>416</v>
      </c>
      <c r="F1037" s="28" t="s">
        <v>92</v>
      </c>
      <c r="G1037" s="28"/>
      <c r="H1037" s="20">
        <v>788099.03</v>
      </c>
      <c r="I1037" s="20">
        <v>787904.03</v>
      </c>
    </row>
    <row r="1038" spans="1:9" x14ac:dyDescent="0.2">
      <c r="A1038" s="1" t="s">
        <v>317</v>
      </c>
      <c r="B1038" s="28" t="s">
        <v>76</v>
      </c>
      <c r="C1038" s="28" t="s">
        <v>83</v>
      </c>
      <c r="D1038" s="28" t="s">
        <v>112</v>
      </c>
      <c r="E1038" s="28" t="s">
        <v>416</v>
      </c>
      <c r="F1038" s="28" t="s">
        <v>94</v>
      </c>
      <c r="G1038" s="28"/>
      <c r="H1038" s="20">
        <v>1050</v>
      </c>
      <c r="I1038" s="20">
        <v>1050</v>
      </c>
    </row>
    <row r="1039" spans="1:9" x14ac:dyDescent="0.2">
      <c r="A1039" s="6" t="s">
        <v>627</v>
      </c>
      <c r="B1039" s="28" t="s">
        <v>76</v>
      </c>
      <c r="C1039" s="28" t="s">
        <v>83</v>
      </c>
      <c r="D1039" s="28" t="s">
        <v>112</v>
      </c>
      <c r="E1039" s="28" t="s">
        <v>416</v>
      </c>
      <c r="F1039" s="28" t="s">
        <v>626</v>
      </c>
      <c r="G1039" s="28"/>
      <c r="H1039" s="20">
        <v>198.49</v>
      </c>
      <c r="I1039" s="20">
        <v>198.49</v>
      </c>
    </row>
    <row r="1040" spans="1:9" x14ac:dyDescent="0.2">
      <c r="A1040" s="1" t="s">
        <v>98</v>
      </c>
      <c r="B1040" s="28" t="s">
        <v>76</v>
      </c>
      <c r="C1040" s="28" t="s">
        <v>83</v>
      </c>
      <c r="D1040" s="28" t="s">
        <v>114</v>
      </c>
      <c r="E1040" s="28"/>
      <c r="F1040" s="28"/>
      <c r="G1040" s="28"/>
      <c r="H1040" s="20">
        <f>H1041</f>
        <v>161449.70000000001</v>
      </c>
      <c r="I1040" s="20">
        <f>I1041</f>
        <v>0</v>
      </c>
    </row>
    <row r="1041" spans="1:9" x14ac:dyDescent="0.2">
      <c r="A1041" s="2" t="s">
        <v>438</v>
      </c>
      <c r="B1041" s="28" t="s">
        <v>76</v>
      </c>
      <c r="C1041" s="28" t="s">
        <v>83</v>
      </c>
      <c r="D1041" s="28" t="s">
        <v>114</v>
      </c>
      <c r="E1041" s="28" t="s">
        <v>271</v>
      </c>
      <c r="F1041" s="28"/>
      <c r="G1041" s="28"/>
      <c r="H1041" s="20">
        <f>H1042</f>
        <v>161449.70000000001</v>
      </c>
      <c r="I1041" s="20">
        <f t="shared" ref="I1041" si="159">I1042</f>
        <v>0</v>
      </c>
    </row>
    <row r="1042" spans="1:9" x14ac:dyDescent="0.2">
      <c r="A1042" s="2" t="s">
        <v>287</v>
      </c>
      <c r="B1042" s="28" t="s">
        <v>76</v>
      </c>
      <c r="C1042" s="28" t="s">
        <v>83</v>
      </c>
      <c r="D1042" s="28" t="s">
        <v>114</v>
      </c>
      <c r="E1042" s="28" t="s">
        <v>330</v>
      </c>
      <c r="F1042" s="28"/>
      <c r="G1042" s="28"/>
      <c r="H1042" s="20">
        <f>H1043</f>
        <v>161449.70000000001</v>
      </c>
      <c r="I1042" s="20">
        <f>I1043</f>
        <v>0</v>
      </c>
    </row>
    <row r="1043" spans="1:9" x14ac:dyDescent="0.2">
      <c r="A1043" s="1" t="s">
        <v>288</v>
      </c>
      <c r="B1043" s="28" t="s">
        <v>76</v>
      </c>
      <c r="C1043" s="28" t="s">
        <v>83</v>
      </c>
      <c r="D1043" s="28" t="s">
        <v>114</v>
      </c>
      <c r="E1043" s="28" t="s">
        <v>330</v>
      </c>
      <c r="F1043" s="28" t="s">
        <v>286</v>
      </c>
      <c r="G1043" s="28"/>
      <c r="H1043" s="20">
        <v>161449.70000000001</v>
      </c>
      <c r="I1043" s="20">
        <v>0</v>
      </c>
    </row>
    <row r="1044" spans="1:9" x14ac:dyDescent="0.2">
      <c r="A1044" s="1" t="s">
        <v>98</v>
      </c>
      <c r="B1044" s="28" t="s">
        <v>76</v>
      </c>
      <c r="C1044" s="28" t="s">
        <v>83</v>
      </c>
      <c r="D1044" s="28" t="s">
        <v>96</v>
      </c>
      <c r="E1044" s="28"/>
      <c r="F1044" s="28"/>
      <c r="G1044" s="28"/>
      <c r="H1044" s="20">
        <f>H1045+H1048</f>
        <v>4522104.95</v>
      </c>
      <c r="I1044" s="20">
        <f>I1045+I1048</f>
        <v>3400025.91</v>
      </c>
    </row>
    <row r="1045" spans="1:9" ht="33.75" x14ac:dyDescent="0.2">
      <c r="A1045" s="17" t="s">
        <v>518</v>
      </c>
      <c r="B1045" s="28" t="s">
        <v>76</v>
      </c>
      <c r="C1045" s="28" t="s">
        <v>83</v>
      </c>
      <c r="D1045" s="28" t="s">
        <v>96</v>
      </c>
      <c r="E1045" s="28" t="s">
        <v>534</v>
      </c>
      <c r="F1045" s="28"/>
      <c r="G1045" s="28"/>
      <c r="H1045" s="20">
        <f t="shared" ref="H1045:I1046" si="160">H1046</f>
        <v>15000</v>
      </c>
      <c r="I1045" s="20">
        <f t="shared" si="160"/>
        <v>0</v>
      </c>
    </row>
    <row r="1046" spans="1:9" ht="22.5" x14ac:dyDescent="0.2">
      <c r="A1046" s="17" t="s">
        <v>519</v>
      </c>
      <c r="B1046" s="28" t="s">
        <v>76</v>
      </c>
      <c r="C1046" s="28" t="s">
        <v>83</v>
      </c>
      <c r="D1046" s="28" t="s">
        <v>96</v>
      </c>
      <c r="E1046" s="28" t="s">
        <v>535</v>
      </c>
      <c r="F1046" s="28"/>
      <c r="G1046" s="28"/>
      <c r="H1046" s="20">
        <f t="shared" si="160"/>
        <v>15000</v>
      </c>
      <c r="I1046" s="20">
        <f t="shared" si="160"/>
        <v>0</v>
      </c>
    </row>
    <row r="1047" spans="1:9" x14ac:dyDescent="0.2">
      <c r="A1047" s="1" t="s">
        <v>21</v>
      </c>
      <c r="B1047" s="28" t="s">
        <v>76</v>
      </c>
      <c r="C1047" s="28" t="s">
        <v>83</v>
      </c>
      <c r="D1047" s="28" t="s">
        <v>96</v>
      </c>
      <c r="E1047" s="28" t="s">
        <v>535</v>
      </c>
      <c r="F1047" s="28" t="s">
        <v>206</v>
      </c>
      <c r="G1047" s="28"/>
      <c r="H1047" s="20">
        <v>15000</v>
      </c>
      <c r="I1047" s="20">
        <v>0</v>
      </c>
    </row>
    <row r="1048" spans="1:9" x14ac:dyDescent="0.2">
      <c r="A1048" s="2" t="s">
        <v>438</v>
      </c>
      <c r="B1048" s="28" t="s">
        <v>76</v>
      </c>
      <c r="C1048" s="28" t="s">
        <v>83</v>
      </c>
      <c r="D1048" s="28" t="s">
        <v>96</v>
      </c>
      <c r="E1048" s="28" t="s">
        <v>271</v>
      </c>
      <c r="F1048" s="28"/>
      <c r="G1048" s="28"/>
      <c r="H1048" s="20">
        <f>H1049+H1051</f>
        <v>4507104.95</v>
      </c>
      <c r="I1048" s="20">
        <f>I1049+I1051</f>
        <v>3400025.91</v>
      </c>
    </row>
    <row r="1049" spans="1:9" ht="33.75" x14ac:dyDescent="0.2">
      <c r="A1049" s="52" t="s">
        <v>729</v>
      </c>
      <c r="B1049" s="28" t="s">
        <v>76</v>
      </c>
      <c r="C1049" s="28" t="s">
        <v>83</v>
      </c>
      <c r="D1049" s="28" t="s">
        <v>96</v>
      </c>
      <c r="E1049" s="28" t="s">
        <v>726</v>
      </c>
      <c r="F1049" s="28"/>
      <c r="G1049" s="28"/>
      <c r="H1049" s="20">
        <f>H1050</f>
        <v>176484.95</v>
      </c>
      <c r="I1049" s="20">
        <f t="shared" ref="I1049" si="161">I1050</f>
        <v>0</v>
      </c>
    </row>
    <row r="1050" spans="1:9" x14ac:dyDescent="0.2">
      <c r="A1050" s="1" t="s">
        <v>21</v>
      </c>
      <c r="B1050" s="28" t="s">
        <v>76</v>
      </c>
      <c r="C1050" s="28" t="s">
        <v>83</v>
      </c>
      <c r="D1050" s="28" t="s">
        <v>96</v>
      </c>
      <c r="E1050" s="28" t="s">
        <v>726</v>
      </c>
      <c r="F1050" s="28" t="s">
        <v>206</v>
      </c>
      <c r="G1050" s="28"/>
      <c r="H1050" s="20">
        <v>176484.95</v>
      </c>
      <c r="I1050" s="20">
        <v>0</v>
      </c>
    </row>
    <row r="1051" spans="1:9" ht="22.5" x14ac:dyDescent="0.2">
      <c r="A1051" s="2" t="s">
        <v>708</v>
      </c>
      <c r="B1051" s="28" t="s">
        <v>76</v>
      </c>
      <c r="C1051" s="28" t="s">
        <v>83</v>
      </c>
      <c r="D1051" s="28" t="s">
        <v>96</v>
      </c>
      <c r="E1051" s="28" t="s">
        <v>704</v>
      </c>
      <c r="F1051" s="28"/>
      <c r="G1051" s="28"/>
      <c r="H1051" s="20">
        <f>H1052+H1053</f>
        <v>4330620</v>
      </c>
      <c r="I1051" s="20">
        <f>I1052+I1053</f>
        <v>3400025.91</v>
      </c>
    </row>
    <row r="1052" spans="1:9" x14ac:dyDescent="0.2">
      <c r="A1052" s="2" t="s">
        <v>21</v>
      </c>
      <c r="B1052" s="28" t="s">
        <v>76</v>
      </c>
      <c r="C1052" s="28" t="s">
        <v>83</v>
      </c>
      <c r="D1052" s="28" t="s">
        <v>96</v>
      </c>
      <c r="E1052" s="28" t="s">
        <v>704</v>
      </c>
      <c r="F1052" s="28" t="s">
        <v>206</v>
      </c>
      <c r="G1052" s="28"/>
      <c r="H1052" s="20">
        <v>320032.82</v>
      </c>
      <c r="I1052" s="20">
        <v>251261.91</v>
      </c>
    </row>
    <row r="1053" spans="1:9" x14ac:dyDescent="0.2">
      <c r="A1053" s="2" t="s">
        <v>21</v>
      </c>
      <c r="B1053" s="28" t="s">
        <v>76</v>
      </c>
      <c r="C1053" s="28" t="s">
        <v>83</v>
      </c>
      <c r="D1053" s="28" t="s">
        <v>96</v>
      </c>
      <c r="E1053" s="28" t="s">
        <v>704</v>
      </c>
      <c r="F1053" s="28" t="s">
        <v>206</v>
      </c>
      <c r="G1053" s="28" t="s">
        <v>215</v>
      </c>
      <c r="H1053" s="20">
        <v>4010587.18</v>
      </c>
      <c r="I1053" s="20">
        <v>3148764</v>
      </c>
    </row>
    <row r="1054" spans="1:9" x14ac:dyDescent="0.2">
      <c r="A1054" s="1" t="s">
        <v>502</v>
      </c>
      <c r="B1054" s="28" t="s">
        <v>76</v>
      </c>
      <c r="C1054" s="28" t="s">
        <v>86</v>
      </c>
      <c r="D1054" s="28" t="s">
        <v>84</v>
      </c>
      <c r="E1054" s="28"/>
      <c r="F1054" s="28"/>
      <c r="G1054" s="28"/>
      <c r="H1054" s="20">
        <f t="shared" ref="H1054:I1057" si="162">H1055</f>
        <v>3671000</v>
      </c>
      <c r="I1054" s="20">
        <f t="shared" si="162"/>
        <v>3671000</v>
      </c>
    </row>
    <row r="1055" spans="1:9" x14ac:dyDescent="0.2">
      <c r="A1055" s="1" t="s">
        <v>166</v>
      </c>
      <c r="B1055" s="28" t="s">
        <v>76</v>
      </c>
      <c r="C1055" s="28" t="s">
        <v>86</v>
      </c>
      <c r="D1055" s="28" t="s">
        <v>97</v>
      </c>
      <c r="E1055" s="28"/>
      <c r="F1055" s="28"/>
      <c r="G1055" s="28"/>
      <c r="H1055" s="20">
        <f t="shared" si="162"/>
        <v>3671000</v>
      </c>
      <c r="I1055" s="20">
        <f t="shared" si="162"/>
        <v>3671000</v>
      </c>
    </row>
    <row r="1056" spans="1:9" x14ac:dyDescent="0.2">
      <c r="A1056" s="16" t="s">
        <v>3</v>
      </c>
      <c r="B1056" s="28" t="s">
        <v>76</v>
      </c>
      <c r="C1056" s="28" t="s">
        <v>86</v>
      </c>
      <c r="D1056" s="28" t="s">
        <v>97</v>
      </c>
      <c r="E1056" s="28" t="s">
        <v>0</v>
      </c>
      <c r="F1056" s="28"/>
      <c r="G1056" s="28"/>
      <c r="H1056" s="20">
        <f t="shared" si="162"/>
        <v>3671000</v>
      </c>
      <c r="I1056" s="20">
        <f t="shared" si="162"/>
        <v>3671000</v>
      </c>
    </row>
    <row r="1057" spans="1:9" ht="22.5" x14ac:dyDescent="0.2">
      <c r="A1057" s="1" t="s">
        <v>586</v>
      </c>
      <c r="B1057" s="28" t="s">
        <v>76</v>
      </c>
      <c r="C1057" s="28" t="s">
        <v>86</v>
      </c>
      <c r="D1057" s="28" t="s">
        <v>97</v>
      </c>
      <c r="E1057" s="28" t="s">
        <v>417</v>
      </c>
      <c r="F1057" s="28"/>
      <c r="G1057" s="28"/>
      <c r="H1057" s="20">
        <f t="shared" si="162"/>
        <v>3671000</v>
      </c>
      <c r="I1057" s="20">
        <f t="shared" si="162"/>
        <v>3671000</v>
      </c>
    </row>
    <row r="1058" spans="1:9" x14ac:dyDescent="0.2">
      <c r="A1058" s="1" t="s">
        <v>168</v>
      </c>
      <c r="B1058" s="28" t="s">
        <v>76</v>
      </c>
      <c r="C1058" s="28" t="s">
        <v>86</v>
      </c>
      <c r="D1058" s="28" t="s">
        <v>97</v>
      </c>
      <c r="E1058" s="28" t="s">
        <v>417</v>
      </c>
      <c r="F1058" s="28" t="s">
        <v>167</v>
      </c>
      <c r="G1058" s="28" t="s">
        <v>501</v>
      </c>
      <c r="H1058" s="21">
        <v>3671000</v>
      </c>
      <c r="I1058" s="21">
        <v>3671000</v>
      </c>
    </row>
    <row r="1059" spans="1:9" x14ac:dyDescent="0.2">
      <c r="A1059" s="1" t="s">
        <v>458</v>
      </c>
      <c r="B1059" s="28" t="s">
        <v>76</v>
      </c>
      <c r="C1059" s="28" t="s">
        <v>97</v>
      </c>
      <c r="D1059" s="28" t="s">
        <v>84</v>
      </c>
      <c r="E1059" s="28"/>
      <c r="F1059" s="28"/>
      <c r="G1059" s="28"/>
      <c r="H1059" s="21">
        <f t="shared" ref="H1059:I1062" si="163">H1060</f>
        <v>1074600</v>
      </c>
      <c r="I1059" s="21">
        <f t="shared" si="163"/>
        <v>1074528</v>
      </c>
    </row>
    <row r="1060" spans="1:9" ht="22.5" x14ac:dyDescent="0.2">
      <c r="A1060" s="1" t="s">
        <v>455</v>
      </c>
      <c r="B1060" s="28" t="s">
        <v>76</v>
      </c>
      <c r="C1060" s="28" t="s">
        <v>97</v>
      </c>
      <c r="D1060" s="28" t="s">
        <v>156</v>
      </c>
      <c r="E1060" s="28"/>
      <c r="F1060" s="28"/>
      <c r="G1060" s="28"/>
      <c r="H1060" s="20">
        <f t="shared" si="163"/>
        <v>1074600</v>
      </c>
      <c r="I1060" s="20">
        <f t="shared" si="163"/>
        <v>1074528</v>
      </c>
    </row>
    <row r="1061" spans="1:9" x14ac:dyDescent="0.2">
      <c r="A1061" s="16" t="s">
        <v>3</v>
      </c>
      <c r="B1061" s="28" t="s">
        <v>76</v>
      </c>
      <c r="C1061" s="28" t="s">
        <v>97</v>
      </c>
      <c r="D1061" s="28" t="s">
        <v>156</v>
      </c>
      <c r="E1061" s="28" t="s">
        <v>0</v>
      </c>
      <c r="F1061" s="28"/>
      <c r="G1061" s="28"/>
      <c r="H1061" s="20">
        <f t="shared" si="163"/>
        <v>1074600</v>
      </c>
      <c r="I1061" s="20">
        <f t="shared" si="163"/>
        <v>1074528</v>
      </c>
    </row>
    <row r="1062" spans="1:9" ht="22.5" x14ac:dyDescent="0.2">
      <c r="A1062" s="36" t="s">
        <v>27</v>
      </c>
      <c r="B1062" s="28" t="s">
        <v>76</v>
      </c>
      <c r="C1062" s="28" t="s">
        <v>97</v>
      </c>
      <c r="D1062" s="28" t="s">
        <v>156</v>
      </c>
      <c r="E1062" s="28" t="s">
        <v>220</v>
      </c>
      <c r="F1062" s="28"/>
      <c r="G1062" s="28"/>
      <c r="H1062" s="20">
        <f t="shared" si="163"/>
        <v>1074600</v>
      </c>
      <c r="I1062" s="20">
        <f t="shared" si="163"/>
        <v>1074528</v>
      </c>
    </row>
    <row r="1063" spans="1:9" ht="22.5" x14ac:dyDescent="0.2">
      <c r="A1063" s="1" t="s">
        <v>139</v>
      </c>
      <c r="B1063" s="28" t="s">
        <v>76</v>
      </c>
      <c r="C1063" s="28" t="s">
        <v>97</v>
      </c>
      <c r="D1063" s="28" t="s">
        <v>156</v>
      </c>
      <c r="E1063" s="28" t="s">
        <v>220</v>
      </c>
      <c r="F1063" s="28" t="s">
        <v>138</v>
      </c>
      <c r="G1063" s="28" t="s">
        <v>215</v>
      </c>
      <c r="H1063" s="21">
        <v>1074600</v>
      </c>
      <c r="I1063" s="21">
        <v>1074528</v>
      </c>
    </row>
    <row r="1064" spans="1:9" x14ac:dyDescent="0.2">
      <c r="A1064" s="1" t="s">
        <v>111</v>
      </c>
      <c r="B1064" s="28" t="s">
        <v>76</v>
      </c>
      <c r="C1064" s="28" t="s">
        <v>106</v>
      </c>
      <c r="D1064" s="28" t="s">
        <v>84</v>
      </c>
      <c r="E1064" s="28"/>
      <c r="F1064" s="28"/>
      <c r="G1064" s="28"/>
      <c r="H1064" s="21">
        <f>H1065</f>
        <v>5094193</v>
      </c>
      <c r="I1064" s="21">
        <f>I1065</f>
        <v>4919178.22</v>
      </c>
    </row>
    <row r="1065" spans="1:9" x14ac:dyDescent="0.2">
      <c r="A1065" s="1" t="s">
        <v>194</v>
      </c>
      <c r="B1065" s="28" t="s">
        <v>76</v>
      </c>
      <c r="C1065" s="28" t="s">
        <v>106</v>
      </c>
      <c r="D1065" s="28" t="s">
        <v>86</v>
      </c>
      <c r="E1065" s="28"/>
      <c r="F1065" s="28"/>
      <c r="G1065" s="28"/>
      <c r="H1065" s="20">
        <f>H1066</f>
        <v>5094193</v>
      </c>
      <c r="I1065" s="20">
        <f>I1066</f>
        <v>4919178.22</v>
      </c>
    </row>
    <row r="1066" spans="1:9" x14ac:dyDescent="0.2">
      <c r="A1066" s="2" t="s">
        <v>438</v>
      </c>
      <c r="B1066" s="28" t="s">
        <v>76</v>
      </c>
      <c r="C1066" s="28" t="s">
        <v>106</v>
      </c>
      <c r="D1066" s="28" t="s">
        <v>86</v>
      </c>
      <c r="E1066" s="28" t="s">
        <v>271</v>
      </c>
      <c r="F1066" s="28"/>
      <c r="G1066" s="28"/>
      <c r="H1066" s="20">
        <f>H1067+H1070+H1073</f>
        <v>5094193</v>
      </c>
      <c r="I1066" s="20">
        <f t="shared" ref="I1066" si="164">I1067+I1070+I1073</f>
        <v>4919178.22</v>
      </c>
    </row>
    <row r="1067" spans="1:9" x14ac:dyDescent="0.2">
      <c r="A1067" s="2" t="s">
        <v>707</v>
      </c>
      <c r="B1067" s="28" t="s">
        <v>76</v>
      </c>
      <c r="C1067" s="28" t="s">
        <v>106</v>
      </c>
      <c r="D1067" s="28" t="s">
        <v>86</v>
      </c>
      <c r="E1067" s="28" t="s">
        <v>703</v>
      </c>
      <c r="F1067" s="28"/>
      <c r="G1067" s="28"/>
      <c r="H1067" s="20">
        <f>H1068+H1069</f>
        <v>98000</v>
      </c>
      <c r="I1067" s="20">
        <f>I1068+I1069</f>
        <v>97526.66</v>
      </c>
    </row>
    <row r="1068" spans="1:9" x14ac:dyDescent="0.2">
      <c r="A1068" s="2" t="s">
        <v>21</v>
      </c>
      <c r="B1068" s="28" t="s">
        <v>76</v>
      </c>
      <c r="C1068" s="28" t="s">
        <v>106</v>
      </c>
      <c r="D1068" s="28" t="s">
        <v>86</v>
      </c>
      <c r="E1068" s="28" t="s">
        <v>703</v>
      </c>
      <c r="F1068" s="28" t="s">
        <v>206</v>
      </c>
      <c r="G1068" s="28"/>
      <c r="H1068" s="20">
        <v>7242.2</v>
      </c>
      <c r="I1068" s="20">
        <v>7207.22</v>
      </c>
    </row>
    <row r="1069" spans="1:9" x14ac:dyDescent="0.2">
      <c r="A1069" s="2" t="s">
        <v>21</v>
      </c>
      <c r="B1069" s="28" t="s">
        <v>76</v>
      </c>
      <c r="C1069" s="28" t="s">
        <v>106</v>
      </c>
      <c r="D1069" s="28" t="s">
        <v>86</v>
      </c>
      <c r="E1069" s="28" t="s">
        <v>703</v>
      </c>
      <c r="F1069" s="28" t="s">
        <v>206</v>
      </c>
      <c r="G1069" s="28" t="s">
        <v>215</v>
      </c>
      <c r="H1069" s="20">
        <v>90757.8</v>
      </c>
      <c r="I1069" s="20">
        <v>90319.44</v>
      </c>
    </row>
    <row r="1070" spans="1:9" x14ac:dyDescent="0.2">
      <c r="A1070" s="2" t="s">
        <v>709</v>
      </c>
      <c r="B1070" s="28" t="s">
        <v>76</v>
      </c>
      <c r="C1070" s="28" t="s">
        <v>106</v>
      </c>
      <c r="D1070" s="28" t="s">
        <v>86</v>
      </c>
      <c r="E1070" s="28" t="s">
        <v>705</v>
      </c>
      <c r="F1070" s="28"/>
      <c r="G1070" s="28"/>
      <c r="H1070" s="20">
        <f>H1071+H1072</f>
        <v>421169</v>
      </c>
      <c r="I1070" s="20">
        <f>I1071+I1072</f>
        <v>421168.64999999997</v>
      </c>
    </row>
    <row r="1071" spans="1:9" x14ac:dyDescent="0.2">
      <c r="A1071" s="2" t="s">
        <v>21</v>
      </c>
      <c r="B1071" s="28" t="s">
        <v>76</v>
      </c>
      <c r="C1071" s="28" t="s">
        <v>106</v>
      </c>
      <c r="D1071" s="28" t="s">
        <v>86</v>
      </c>
      <c r="E1071" s="28" t="s">
        <v>705</v>
      </c>
      <c r="F1071" s="28" t="s">
        <v>206</v>
      </c>
      <c r="G1071" s="28"/>
      <c r="H1071" s="20">
        <v>31124.39</v>
      </c>
      <c r="I1071" s="20">
        <v>31124.36</v>
      </c>
    </row>
    <row r="1072" spans="1:9" x14ac:dyDescent="0.2">
      <c r="A1072" s="2" t="s">
        <v>21</v>
      </c>
      <c r="B1072" s="28" t="s">
        <v>76</v>
      </c>
      <c r="C1072" s="28" t="s">
        <v>106</v>
      </c>
      <c r="D1072" s="28" t="s">
        <v>86</v>
      </c>
      <c r="E1072" s="28" t="s">
        <v>705</v>
      </c>
      <c r="F1072" s="28" t="s">
        <v>206</v>
      </c>
      <c r="G1072" s="28" t="s">
        <v>215</v>
      </c>
      <c r="H1072" s="20">
        <v>390044.61</v>
      </c>
      <c r="I1072" s="20">
        <v>390044.29</v>
      </c>
    </row>
    <row r="1073" spans="1:30" ht="22.5" x14ac:dyDescent="0.2">
      <c r="A1073" s="2" t="s">
        <v>710</v>
      </c>
      <c r="B1073" s="28" t="s">
        <v>76</v>
      </c>
      <c r="C1073" s="28" t="s">
        <v>106</v>
      </c>
      <c r="D1073" s="28" t="s">
        <v>86</v>
      </c>
      <c r="E1073" s="28" t="s">
        <v>706</v>
      </c>
      <c r="F1073" s="28"/>
      <c r="G1073" s="28"/>
      <c r="H1073" s="20">
        <f t="shared" ref="H1073:AD1073" si="165">H1074+H1075</f>
        <v>4575024</v>
      </c>
      <c r="I1073" s="20">
        <f t="shared" si="165"/>
        <v>4400482.91</v>
      </c>
      <c r="J1073" s="20">
        <f t="shared" si="165"/>
        <v>0</v>
      </c>
      <c r="K1073" s="20">
        <f t="shared" si="165"/>
        <v>0</v>
      </c>
      <c r="L1073" s="20">
        <f t="shared" si="165"/>
        <v>0</v>
      </c>
      <c r="M1073" s="20">
        <f t="shared" si="165"/>
        <v>0</v>
      </c>
      <c r="N1073" s="20">
        <f t="shared" si="165"/>
        <v>0</v>
      </c>
      <c r="O1073" s="20">
        <f t="shared" si="165"/>
        <v>0</v>
      </c>
      <c r="P1073" s="20">
        <f t="shared" si="165"/>
        <v>0</v>
      </c>
      <c r="Q1073" s="20">
        <f t="shared" si="165"/>
        <v>0</v>
      </c>
      <c r="R1073" s="20">
        <f t="shared" si="165"/>
        <v>0</v>
      </c>
      <c r="S1073" s="20">
        <f t="shared" si="165"/>
        <v>0</v>
      </c>
      <c r="T1073" s="20">
        <f t="shared" si="165"/>
        <v>0</v>
      </c>
      <c r="U1073" s="20">
        <f t="shared" si="165"/>
        <v>0</v>
      </c>
      <c r="V1073" s="20">
        <f t="shared" si="165"/>
        <v>0</v>
      </c>
      <c r="W1073" s="20">
        <f t="shared" si="165"/>
        <v>0</v>
      </c>
      <c r="X1073" s="20">
        <f t="shared" si="165"/>
        <v>0</v>
      </c>
      <c r="Y1073" s="20">
        <f t="shared" si="165"/>
        <v>0</v>
      </c>
      <c r="Z1073" s="20">
        <f t="shared" si="165"/>
        <v>0</v>
      </c>
      <c r="AA1073" s="20">
        <f t="shared" si="165"/>
        <v>0</v>
      </c>
      <c r="AB1073" s="20">
        <f t="shared" si="165"/>
        <v>0</v>
      </c>
      <c r="AC1073" s="20">
        <f t="shared" si="165"/>
        <v>0</v>
      </c>
      <c r="AD1073" s="20">
        <f t="shared" si="165"/>
        <v>0</v>
      </c>
    </row>
    <row r="1074" spans="1:30" x14ac:dyDescent="0.2">
      <c r="A1074" s="2" t="s">
        <v>21</v>
      </c>
      <c r="B1074" s="28" t="s">
        <v>76</v>
      </c>
      <c r="C1074" s="28" t="s">
        <v>106</v>
      </c>
      <c r="D1074" s="28" t="s">
        <v>86</v>
      </c>
      <c r="E1074" s="28" t="s">
        <v>706</v>
      </c>
      <c r="F1074" s="28" t="s">
        <v>206</v>
      </c>
      <c r="G1074" s="28"/>
      <c r="H1074" s="20">
        <v>338094.27</v>
      </c>
      <c r="I1074" s="20">
        <v>325195.69</v>
      </c>
    </row>
    <row r="1075" spans="1:30" x14ac:dyDescent="0.2">
      <c r="A1075" s="2" t="s">
        <v>21</v>
      </c>
      <c r="B1075" s="28" t="s">
        <v>76</v>
      </c>
      <c r="C1075" s="28" t="s">
        <v>106</v>
      </c>
      <c r="D1075" s="28" t="s">
        <v>86</v>
      </c>
      <c r="E1075" s="28" t="s">
        <v>706</v>
      </c>
      <c r="F1075" s="28" t="s">
        <v>206</v>
      </c>
      <c r="G1075" s="28" t="s">
        <v>215</v>
      </c>
      <c r="H1075" s="20">
        <v>4236929.7300000004</v>
      </c>
      <c r="I1075" s="20">
        <v>4075287.22</v>
      </c>
    </row>
    <row r="1076" spans="1:30" x14ac:dyDescent="0.2">
      <c r="A1076" s="1" t="s">
        <v>514</v>
      </c>
      <c r="B1076" s="28" t="s">
        <v>76</v>
      </c>
      <c r="C1076" s="28" t="s">
        <v>112</v>
      </c>
      <c r="D1076" s="28" t="s">
        <v>84</v>
      </c>
      <c r="E1076" s="28"/>
      <c r="F1076" s="28"/>
      <c r="G1076" s="28"/>
      <c r="H1076" s="21">
        <f t="shared" ref="H1076:I1078" si="166">H1077</f>
        <v>4592562.9000000004</v>
      </c>
      <c r="I1076" s="21">
        <f t="shared" si="166"/>
        <v>4592558.24</v>
      </c>
    </row>
    <row r="1077" spans="1:30" x14ac:dyDescent="0.2">
      <c r="A1077" s="2" t="s">
        <v>113</v>
      </c>
      <c r="B1077" s="28" t="s">
        <v>76</v>
      </c>
      <c r="C1077" s="28" t="s">
        <v>112</v>
      </c>
      <c r="D1077" s="28" t="s">
        <v>106</v>
      </c>
      <c r="E1077" s="28"/>
      <c r="F1077" s="28"/>
      <c r="G1077" s="28"/>
      <c r="H1077" s="20">
        <f t="shared" si="166"/>
        <v>4592562.9000000004</v>
      </c>
      <c r="I1077" s="20">
        <f t="shared" si="166"/>
        <v>4592558.24</v>
      </c>
    </row>
    <row r="1078" spans="1:30" ht="22.5" x14ac:dyDescent="0.2">
      <c r="A1078" s="17" t="s">
        <v>590</v>
      </c>
      <c r="B1078" s="28" t="s">
        <v>76</v>
      </c>
      <c r="C1078" s="28" t="s">
        <v>112</v>
      </c>
      <c r="D1078" s="28" t="s">
        <v>106</v>
      </c>
      <c r="E1078" s="28" t="s">
        <v>419</v>
      </c>
      <c r="F1078" s="28"/>
      <c r="G1078" s="28"/>
      <c r="H1078" s="20">
        <f t="shared" si="166"/>
        <v>4592562.9000000004</v>
      </c>
      <c r="I1078" s="20">
        <f t="shared" si="166"/>
        <v>4592558.24</v>
      </c>
      <c r="J1078" s="20">
        <f t="shared" ref="J1078:AD1078" si="167">J1079</f>
        <v>0</v>
      </c>
      <c r="K1078" s="20">
        <f t="shared" si="167"/>
        <v>0</v>
      </c>
      <c r="L1078" s="20">
        <f t="shared" si="167"/>
        <v>0</v>
      </c>
      <c r="M1078" s="20">
        <f t="shared" si="167"/>
        <v>0</v>
      </c>
      <c r="N1078" s="20">
        <f t="shared" si="167"/>
        <v>0</v>
      </c>
      <c r="O1078" s="20">
        <f t="shared" si="167"/>
        <v>0</v>
      </c>
      <c r="P1078" s="20">
        <f t="shared" si="167"/>
        <v>0</v>
      </c>
      <c r="Q1078" s="20">
        <f t="shared" si="167"/>
        <v>0</v>
      </c>
      <c r="R1078" s="20">
        <f t="shared" si="167"/>
        <v>0</v>
      </c>
      <c r="S1078" s="20">
        <f t="shared" si="167"/>
        <v>0</v>
      </c>
      <c r="T1078" s="20">
        <f t="shared" si="167"/>
        <v>0</v>
      </c>
      <c r="U1078" s="20">
        <f t="shared" si="167"/>
        <v>0</v>
      </c>
      <c r="V1078" s="20">
        <f t="shared" si="167"/>
        <v>0</v>
      </c>
      <c r="W1078" s="20">
        <f t="shared" si="167"/>
        <v>0</v>
      </c>
      <c r="X1078" s="20">
        <f t="shared" si="167"/>
        <v>0</v>
      </c>
      <c r="Y1078" s="20">
        <f t="shared" si="167"/>
        <v>0</v>
      </c>
      <c r="Z1078" s="20">
        <f t="shared" si="167"/>
        <v>0</v>
      </c>
      <c r="AA1078" s="20">
        <f t="shared" si="167"/>
        <v>0</v>
      </c>
      <c r="AB1078" s="20">
        <f t="shared" si="167"/>
        <v>0</v>
      </c>
      <c r="AC1078" s="20">
        <f t="shared" si="167"/>
        <v>0</v>
      </c>
      <c r="AD1078" s="20">
        <f t="shared" si="167"/>
        <v>0</v>
      </c>
    </row>
    <row r="1079" spans="1:30" ht="22.5" x14ac:dyDescent="0.2">
      <c r="A1079" s="17" t="s">
        <v>57</v>
      </c>
      <c r="B1079" s="28" t="s">
        <v>76</v>
      </c>
      <c r="C1079" s="28" t="s">
        <v>112</v>
      </c>
      <c r="D1079" s="28" t="s">
        <v>106</v>
      </c>
      <c r="E1079" s="28" t="s">
        <v>516</v>
      </c>
      <c r="F1079" s="28"/>
      <c r="G1079" s="28"/>
      <c r="H1079" s="20">
        <f>H1080+H1082</f>
        <v>4592562.9000000004</v>
      </c>
      <c r="I1079" s="20">
        <f>I1080+I1082</f>
        <v>4592558.24</v>
      </c>
    </row>
    <row r="1080" spans="1:30" x14ac:dyDescent="0.2">
      <c r="A1080" s="9" t="s">
        <v>420</v>
      </c>
      <c r="B1080" s="28" t="s">
        <v>76</v>
      </c>
      <c r="C1080" s="28" t="s">
        <v>112</v>
      </c>
      <c r="D1080" s="28" t="s">
        <v>106</v>
      </c>
      <c r="E1080" s="28" t="s">
        <v>517</v>
      </c>
      <c r="F1080" s="28"/>
      <c r="G1080" s="28"/>
      <c r="H1080" s="20">
        <f>SUM(H1081:H1081)</f>
        <v>997962.9</v>
      </c>
      <c r="I1080" s="20">
        <f>SUM(I1081:I1081)</f>
        <v>997962.9</v>
      </c>
    </row>
    <row r="1081" spans="1:30" x14ac:dyDescent="0.2">
      <c r="A1081" s="1" t="s">
        <v>21</v>
      </c>
      <c r="B1081" s="28" t="s">
        <v>76</v>
      </c>
      <c r="C1081" s="28" t="s">
        <v>112</v>
      </c>
      <c r="D1081" s="28" t="s">
        <v>106</v>
      </c>
      <c r="E1081" s="28" t="s">
        <v>517</v>
      </c>
      <c r="F1081" s="28" t="s">
        <v>206</v>
      </c>
      <c r="G1081" s="28"/>
      <c r="H1081" s="20">
        <v>997962.9</v>
      </c>
      <c r="I1081" s="20">
        <v>997962.9</v>
      </c>
    </row>
    <row r="1082" spans="1:30" x14ac:dyDescent="0.2">
      <c r="A1082" s="1" t="s">
        <v>21</v>
      </c>
      <c r="B1082" s="28" t="s">
        <v>76</v>
      </c>
      <c r="C1082" s="28" t="s">
        <v>112</v>
      </c>
      <c r="D1082" s="28" t="s">
        <v>106</v>
      </c>
      <c r="E1082" s="28" t="s">
        <v>517</v>
      </c>
      <c r="F1082" s="28" t="s">
        <v>206</v>
      </c>
      <c r="G1082" s="28" t="s">
        <v>215</v>
      </c>
      <c r="H1082" s="20">
        <v>3594600</v>
      </c>
      <c r="I1082" s="20">
        <v>3594595.34</v>
      </c>
    </row>
    <row r="1083" spans="1:30" ht="22.5" x14ac:dyDescent="0.2">
      <c r="A1083" s="1" t="s">
        <v>515</v>
      </c>
      <c r="B1083" s="28" t="s">
        <v>76</v>
      </c>
      <c r="C1083" s="28" t="s">
        <v>169</v>
      </c>
      <c r="D1083" s="28" t="s">
        <v>84</v>
      </c>
      <c r="E1083" s="28"/>
      <c r="F1083" s="28"/>
      <c r="G1083" s="28"/>
      <c r="H1083" s="20">
        <f>H1084+H1088</f>
        <v>112737129.53999999</v>
      </c>
      <c r="I1083" s="20">
        <f>I1084+I1088</f>
        <v>112737129.53999999</v>
      </c>
    </row>
    <row r="1084" spans="1:30" ht="22.5" x14ac:dyDescent="0.2">
      <c r="A1084" s="1" t="s">
        <v>16</v>
      </c>
      <c r="B1084" s="28" t="s">
        <v>76</v>
      </c>
      <c r="C1084" s="28" t="s">
        <v>169</v>
      </c>
      <c r="D1084" s="28" t="s">
        <v>83</v>
      </c>
      <c r="E1084" s="28"/>
      <c r="F1084" s="28"/>
      <c r="G1084" s="28"/>
      <c r="H1084" s="20">
        <f t="shared" ref="H1084:I1086" si="168">H1085</f>
        <v>54729800</v>
      </c>
      <c r="I1084" s="20">
        <f t="shared" si="168"/>
        <v>54729800</v>
      </c>
    </row>
    <row r="1085" spans="1:30" x14ac:dyDescent="0.2">
      <c r="A1085" s="16" t="s">
        <v>3</v>
      </c>
      <c r="B1085" s="28" t="s">
        <v>76</v>
      </c>
      <c r="C1085" s="28" t="s">
        <v>169</v>
      </c>
      <c r="D1085" s="28" t="s">
        <v>83</v>
      </c>
      <c r="E1085" s="28" t="s">
        <v>0</v>
      </c>
      <c r="F1085" s="28"/>
      <c r="G1085" s="28"/>
      <c r="H1085" s="20">
        <f t="shared" si="168"/>
        <v>54729800</v>
      </c>
      <c r="I1085" s="20">
        <f t="shared" si="168"/>
        <v>54729800</v>
      </c>
    </row>
    <row r="1086" spans="1:30" ht="22.5" x14ac:dyDescent="0.2">
      <c r="A1086" s="1" t="s">
        <v>587</v>
      </c>
      <c r="B1086" s="28" t="s">
        <v>76</v>
      </c>
      <c r="C1086" s="28" t="s">
        <v>169</v>
      </c>
      <c r="D1086" s="28" t="s">
        <v>83</v>
      </c>
      <c r="E1086" s="28" t="s">
        <v>614</v>
      </c>
      <c r="F1086" s="28"/>
      <c r="G1086" s="28"/>
      <c r="H1086" s="20">
        <f t="shared" si="168"/>
        <v>54729800</v>
      </c>
      <c r="I1086" s="20">
        <f t="shared" si="168"/>
        <v>54729800</v>
      </c>
    </row>
    <row r="1087" spans="1:30" x14ac:dyDescent="0.2">
      <c r="A1087" s="1" t="s">
        <v>171</v>
      </c>
      <c r="B1087" s="28" t="s">
        <v>76</v>
      </c>
      <c r="C1087" s="28" t="s">
        <v>169</v>
      </c>
      <c r="D1087" s="28" t="s">
        <v>83</v>
      </c>
      <c r="E1087" s="28" t="s">
        <v>614</v>
      </c>
      <c r="F1087" s="28" t="s">
        <v>170</v>
      </c>
      <c r="G1087" s="28" t="s">
        <v>215</v>
      </c>
      <c r="H1087" s="21">
        <v>54729800</v>
      </c>
      <c r="I1087" s="21">
        <v>54729800</v>
      </c>
    </row>
    <row r="1088" spans="1:30" x14ac:dyDescent="0.2">
      <c r="A1088" s="9" t="s">
        <v>630</v>
      </c>
      <c r="B1088" s="30" t="s">
        <v>76</v>
      </c>
      <c r="C1088" s="30" t="s">
        <v>169</v>
      </c>
      <c r="D1088" s="30" t="s">
        <v>86</v>
      </c>
      <c r="E1088" s="28"/>
      <c r="F1088" s="28"/>
      <c r="G1088" s="28"/>
      <c r="H1088" s="21">
        <f>H1089+H1091</f>
        <v>58007329.539999999</v>
      </c>
      <c r="I1088" s="21">
        <f>I1089+I1091</f>
        <v>58007329.539999999</v>
      </c>
    </row>
    <row r="1089" spans="1:9" x14ac:dyDescent="0.2">
      <c r="A1089" s="9" t="s">
        <v>633</v>
      </c>
      <c r="B1089" s="30" t="s">
        <v>76</v>
      </c>
      <c r="C1089" s="30" t="s">
        <v>169</v>
      </c>
      <c r="D1089" s="30" t="s">
        <v>86</v>
      </c>
      <c r="E1089" s="30" t="s">
        <v>632</v>
      </c>
      <c r="F1089" s="30"/>
      <c r="G1089" s="28"/>
      <c r="H1089" s="21">
        <f>H1090</f>
        <v>45485429.229999997</v>
      </c>
      <c r="I1089" s="21">
        <f>I1090</f>
        <v>45485429.229999997</v>
      </c>
    </row>
    <row r="1090" spans="1:9" x14ac:dyDescent="0.2">
      <c r="A1090" s="9" t="s">
        <v>630</v>
      </c>
      <c r="B1090" s="30" t="s">
        <v>76</v>
      </c>
      <c r="C1090" s="30" t="s">
        <v>169</v>
      </c>
      <c r="D1090" s="30" t="s">
        <v>86</v>
      </c>
      <c r="E1090" s="30" t="s">
        <v>632</v>
      </c>
      <c r="F1090" s="30" t="s">
        <v>631</v>
      </c>
      <c r="G1090" s="30"/>
      <c r="H1090" s="21">
        <v>45485429.229999997</v>
      </c>
      <c r="I1090" s="21">
        <v>45485429.229999997</v>
      </c>
    </row>
    <row r="1091" spans="1:9" x14ac:dyDescent="0.2">
      <c r="A1091" s="9" t="s">
        <v>630</v>
      </c>
      <c r="B1091" s="30" t="s">
        <v>76</v>
      </c>
      <c r="C1091" s="30" t="s">
        <v>169</v>
      </c>
      <c r="D1091" s="30" t="s">
        <v>86</v>
      </c>
      <c r="E1091" s="30" t="s">
        <v>632</v>
      </c>
      <c r="F1091" s="30" t="s">
        <v>631</v>
      </c>
      <c r="G1091" s="30" t="s">
        <v>215</v>
      </c>
      <c r="H1091" s="21">
        <v>12521900.310000001</v>
      </c>
      <c r="I1091" s="21">
        <v>12521900.310000001</v>
      </c>
    </row>
    <row r="1092" spans="1:9" x14ac:dyDescent="0.2">
      <c r="B1092" s="6"/>
      <c r="C1092" s="6"/>
      <c r="D1092" s="6"/>
      <c r="E1092" s="6"/>
      <c r="F1092" s="6"/>
      <c r="G1092" s="6"/>
      <c r="H1092" s="19"/>
      <c r="I1092" s="19"/>
    </row>
    <row r="1095" spans="1:9" x14ac:dyDescent="0.2">
      <c r="H1095" s="19"/>
    </row>
    <row r="1096" spans="1:9" x14ac:dyDescent="0.2">
      <c r="H1096" s="19"/>
      <c r="I1096" s="19"/>
    </row>
  </sheetData>
  <mergeCells count="9">
    <mergeCell ref="H1:I1"/>
    <mergeCell ref="E2:I2"/>
    <mergeCell ref="E3:I3"/>
    <mergeCell ref="H5:I5"/>
    <mergeCell ref="C10:E10"/>
    <mergeCell ref="B1:F1"/>
    <mergeCell ref="B4:F4"/>
    <mergeCell ref="B5:F5"/>
    <mergeCell ref="A9:I9"/>
  </mergeCells>
  <phoneticPr fontId="4" type="noConversion"/>
  <pageMargins left="0.59055118110236227" right="0.23622047244094491" top="0.39370078740157483" bottom="0.39370078740157483" header="0.19685039370078741" footer="0.19685039370078741"/>
  <pageSetup paperSize="9" scale="60" fitToWidth="0" fitToHeight="15" orientation="portrait" r:id="rId1"/>
  <headerFoot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</vt:lpstr>
      <vt:lpstr>'2021'!BFT_Print_Titles</vt:lpstr>
      <vt:lpstr>'2021'!Заголовки_для_печати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Начальник отдела</cp:lastModifiedBy>
  <cp:lastPrinted>2022-03-17T04:44:27Z</cp:lastPrinted>
  <dcterms:created xsi:type="dcterms:W3CDTF">1996-10-08T23:32:33Z</dcterms:created>
  <dcterms:modified xsi:type="dcterms:W3CDTF">2022-04-21T04:51:06Z</dcterms:modified>
</cp:coreProperties>
</file>